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zugy3\Desktop\2019.évi zárszámadás\Vigántpetend\"/>
    </mc:Choice>
  </mc:AlternateContent>
  <xr:revisionPtr revIDLastSave="0" documentId="13_ncr:1_{C12FD0BA-5821-4474-9D9F-087380376229}" xr6:coauthVersionLast="43" xr6:coauthVersionMax="43" xr10:uidLastSave="{00000000-0000-0000-0000-000000000000}"/>
  <bookViews>
    <workbookView xWindow="-120" yWindow="-120" windowWidth="29040" windowHeight="15840" tabRatio="753" activeTab="6" xr2:uid="{00000000-000D-0000-FFFF-FFFF00000000}"/>
  </bookViews>
  <sheets>
    <sheet name="1.sz.mell.)" sheetId="37" r:id="rId1"/>
    <sheet name="2.sz.mell  " sheetId="42" r:id="rId2"/>
    <sheet name="3.sz.mell" sheetId="43" r:id="rId3"/>
    <sheet name="4  .sz.mell" sheetId="9" r:id="rId4"/>
    <sheet name="5.a.b sz. melléklet " sheetId="32" r:id="rId5"/>
    <sheet name="6.a. b.sz. mell." sheetId="33" r:id="rId6"/>
    <sheet name="7 .sz.mell " sheetId="40" r:id="rId7"/>
    <sheet name="8. sz. mell." sheetId="34" r:id="rId8"/>
  </sheets>
  <definedNames>
    <definedName name="_xlnm.Print_Area" localSheetId="7">'8. sz. mell.'!$A$1:$F$48</definedName>
  </definedNames>
  <calcPr calcId="181029"/>
</workbook>
</file>

<file path=xl/calcChain.xml><?xml version="1.0" encoding="utf-8"?>
<calcChain xmlns="http://schemas.openxmlformats.org/spreadsheetml/2006/main">
  <c r="D49" i="33" l="1"/>
  <c r="D44" i="33"/>
  <c r="D41" i="33"/>
  <c r="D37" i="33"/>
  <c r="D34" i="33"/>
  <c r="H8" i="43"/>
  <c r="H7" i="43" s="1"/>
  <c r="H12" i="43"/>
  <c r="H16" i="43"/>
  <c r="H30" i="43"/>
  <c r="H34" i="43"/>
  <c r="H45" i="43"/>
  <c r="H51" i="43"/>
  <c r="H53" i="43"/>
  <c r="H54" i="43"/>
  <c r="H55" i="43"/>
  <c r="G8" i="43"/>
  <c r="G7" i="43" s="1"/>
  <c r="G12" i="43"/>
  <c r="G16" i="43"/>
  <c r="G30" i="43"/>
  <c r="G34" i="43"/>
  <c r="G45" i="43"/>
  <c r="G51" i="43"/>
  <c r="G53" i="43"/>
  <c r="G54" i="43"/>
  <c r="G55" i="43"/>
  <c r="F7" i="43"/>
  <c r="F51" i="43"/>
  <c r="F16" i="43"/>
  <c r="F12" i="43"/>
  <c r="F8" i="43"/>
  <c r="F45" i="43"/>
  <c r="F55" i="43"/>
  <c r="F30" i="43"/>
  <c r="F54" i="43"/>
  <c r="E55" i="43"/>
  <c r="E54" i="43"/>
  <c r="F53" i="43"/>
  <c r="E53" i="43"/>
  <c r="F34" i="43"/>
  <c r="E34" i="43"/>
  <c r="E7" i="43" s="1"/>
  <c r="E51" i="43" s="1"/>
  <c r="E30" i="43"/>
  <c r="E16" i="43"/>
  <c r="E12" i="43"/>
  <c r="E8" i="43"/>
  <c r="G30" i="42"/>
  <c r="F30" i="42"/>
  <c r="F25" i="42"/>
  <c r="G35" i="42"/>
  <c r="E35" i="42"/>
  <c r="F35" i="42"/>
  <c r="G14" i="37"/>
  <c r="G22" i="42"/>
  <c r="G13" i="42"/>
  <c r="H29" i="42"/>
  <c r="E29" i="42"/>
  <c r="J22" i="42"/>
  <c r="I22" i="42"/>
  <c r="H22" i="42"/>
  <c r="H25" i="42" s="1"/>
  <c r="H30" i="42" s="1"/>
  <c r="H35" i="42" s="1"/>
  <c r="F22" i="42"/>
  <c r="E22" i="42"/>
  <c r="J13" i="42"/>
  <c r="J25" i="42" s="1"/>
  <c r="J30" i="42" s="1"/>
  <c r="J35" i="42" s="1"/>
  <c r="I13" i="42"/>
  <c r="H13" i="42"/>
  <c r="F13" i="42"/>
  <c r="E13" i="42"/>
  <c r="E23" i="34"/>
  <c r="D46" i="34"/>
  <c r="D42" i="34"/>
  <c r="D48" i="34" s="1"/>
  <c r="D25" i="34"/>
  <c r="D27" i="34" s="1"/>
  <c r="G22" i="9"/>
  <c r="H22" i="9"/>
  <c r="F22" i="9"/>
  <c r="G26" i="37"/>
  <c r="G28" i="37" s="1"/>
  <c r="D26" i="37"/>
  <c r="D28" i="37"/>
  <c r="G18" i="37"/>
  <c r="D18" i="37"/>
  <c r="D14" i="37"/>
  <c r="E42" i="34"/>
  <c r="E48" i="34" s="1"/>
  <c r="E33" i="34"/>
  <c r="I25" i="42"/>
  <c r="I30" i="42" s="1"/>
  <c r="I35" i="42" s="1"/>
  <c r="D37" i="34" l="1"/>
  <c r="E27" i="34"/>
  <c r="E37" i="34" s="1"/>
  <c r="G25" i="42"/>
  <c r="E25" i="42"/>
  <c r="E30" i="42" s="1"/>
  <c r="G19" i="37"/>
  <c r="G29" i="37" s="1"/>
  <c r="D19" i="37"/>
  <c r="D29" i="37" s="1"/>
</calcChain>
</file>

<file path=xl/sharedStrings.xml><?xml version="1.0" encoding="utf-8"?>
<sst xmlns="http://schemas.openxmlformats.org/spreadsheetml/2006/main" count="473" uniqueCount="302">
  <si>
    <t>Sorszám</t>
  </si>
  <si>
    <t>Megnevezés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</si>
  <si>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</si>
  <si>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</si>
  <si>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</si>
  <si>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</si>
  <si>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</si>
  <si>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</si>
  <si>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</si>
  <si>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</si>
  <si>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</si>
  <si>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Sor-szám</t>
  </si>
  <si>
    <t>Közvilágítás</t>
  </si>
  <si>
    <t>Létszám fő</t>
  </si>
  <si>
    <t>Munkaad.  terhelő járulékok</t>
  </si>
  <si>
    <t>Tartalék</t>
  </si>
  <si>
    <t>Falugondnoki szolgálat</t>
  </si>
  <si>
    <t>Cím</t>
  </si>
  <si>
    <t>Monostorapáti Fogászat műk. Támogatása</t>
  </si>
  <si>
    <t>Közös Fenntartású Napköziotthonos Óvoda tám.</t>
  </si>
  <si>
    <t>TÁMOGATÁSOK ÖSSZESEN</t>
  </si>
  <si>
    <t>Tartalékok</t>
  </si>
  <si>
    <t>Általános tartalék</t>
  </si>
  <si>
    <t>ezer Ft</t>
  </si>
  <si>
    <t>Alcim</t>
  </si>
  <si>
    <t>I</t>
  </si>
  <si>
    <t>Önkormányzat igazgatási tevék.</t>
  </si>
  <si>
    <t>Magánszemélyek kommunális adója</t>
  </si>
  <si>
    <t>Iparűzési adó</t>
  </si>
  <si>
    <t>Gépjármaűdó</t>
  </si>
  <si>
    <t>Működési bevételek</t>
  </si>
  <si>
    <t>Költségvetési hiány összege</t>
  </si>
  <si>
    <t>Közhatalmi bevételek</t>
  </si>
  <si>
    <t xml:space="preserve">Működési bevételek </t>
  </si>
  <si>
    <t>Működési célú</t>
  </si>
  <si>
    <t>Felhalmozási célú</t>
  </si>
  <si>
    <t>TARTALÉKOK ÖSSZESEN</t>
  </si>
  <si>
    <t>K</t>
  </si>
  <si>
    <t>Felhalmozási kiadás</t>
  </si>
  <si>
    <t>Alcím</t>
  </si>
  <si>
    <t>Belső finanszírozás(pénzmaradvány )</t>
  </si>
  <si>
    <t>Feladat megnevezése</t>
  </si>
  <si>
    <t>Felújítási cél megnevezése</t>
  </si>
  <si>
    <t>Jogcím</t>
  </si>
  <si>
    <t>Monostorapáti Közös Önkormányzati hivatal műk. támogatása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</si>
  <si>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</si>
  <si>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</si>
  <si>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</si>
  <si>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</si>
  <si>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</si>
  <si>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</si>
  <si>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BEVÉTELEK FŐÖSSZEGE</t>
  </si>
  <si>
    <t>Önkormányzatok  működési  támogatási</t>
  </si>
  <si>
    <t>Egyéb működési célú támogatások bevétele áh belülről</t>
  </si>
  <si>
    <t>Működési célú tám. államháztartáson belülről</t>
  </si>
  <si>
    <t>Vagyoni típusú adók</t>
  </si>
  <si>
    <t>Érkékesítési és forgalmi adók</t>
  </si>
  <si>
    <t>Egyéb szolgáltatási adók</t>
  </si>
  <si>
    <t>Talajterhelési dij</t>
  </si>
  <si>
    <t>Egyéb közhatalmi bevételek</t>
  </si>
  <si>
    <t>Felhalmozási célú bevételek</t>
  </si>
  <si>
    <t>Külső finanszírozás(hitel )</t>
  </si>
  <si>
    <t>Ellátottak pénzbeli juttatásai</t>
  </si>
  <si>
    <t>Dologi kiadás</t>
  </si>
  <si>
    <t>ezer forint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</si>
  <si>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</si>
  <si>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</si>
  <si>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</si>
  <si>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</si>
  <si>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</si>
  <si>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egyenlege</t>
  </si>
  <si>
    <t>Alaptevékenység maradványa</t>
  </si>
  <si>
    <t>Összes maradvány</t>
  </si>
  <si>
    <t>Közhatalmi eredményszemléletű bevételek</t>
  </si>
  <si>
    <t>Eszk. és szolg. ért. eredményszemléletű bevételei</t>
  </si>
  <si>
    <t>II</t>
  </si>
  <si>
    <t>Aktívált saját teljesítmények értéke</t>
  </si>
  <si>
    <t>Kp-i műk. célú tám. eredményszemléletű bevételek</t>
  </si>
  <si>
    <t>Különféle egyéb  eredményszemléletű bevételek</t>
  </si>
  <si>
    <t>III</t>
  </si>
  <si>
    <t xml:space="preserve"> Egyéb  eredményszemléletű bevételek</t>
  </si>
  <si>
    <t>Anyagköltség</t>
  </si>
  <si>
    <t>Igénybe vett szolgáltatások értéke</t>
  </si>
  <si>
    <t>IV</t>
  </si>
  <si>
    <t>Anyagjellegű ráfordítások</t>
  </si>
  <si>
    <t>Bérköltség</t>
  </si>
  <si>
    <t>Személyi jellegű egyéb kifizetések</t>
  </si>
  <si>
    <t>Bérjárulékok</t>
  </si>
  <si>
    <t>V</t>
  </si>
  <si>
    <t xml:space="preserve"> Személyi jellegű ráfordítások</t>
  </si>
  <si>
    <t>VI</t>
  </si>
  <si>
    <t>Értékcsökkenési leírás</t>
  </si>
  <si>
    <t>VII</t>
  </si>
  <si>
    <t>Egyéb ráfordítások</t>
  </si>
  <si>
    <t>Tevékenységek  eredménye</t>
  </si>
  <si>
    <t>Kapott kamatok</t>
  </si>
  <si>
    <t>VIII</t>
  </si>
  <si>
    <t xml:space="preserve"> Pénzügyi műveletek eredményszemléletű bevételei</t>
  </si>
  <si>
    <t>IX</t>
  </si>
  <si>
    <t xml:space="preserve"> Pénzügyi műveletek ráfordításai</t>
  </si>
  <si>
    <t xml:space="preserve"> Pénzügyi műveletek eredménye</t>
  </si>
  <si>
    <t>Mérleg szerinti eredmény</t>
  </si>
  <si>
    <t>Tárgyév</t>
  </si>
  <si>
    <t>állományi érték</t>
  </si>
  <si>
    <t>A/I</t>
  </si>
  <si>
    <t>Immateriális javak összesen</t>
  </si>
  <si>
    <t>Ingatlanok</t>
  </si>
  <si>
    <t>Gépek, berendezések és felszerelések, járművek</t>
  </si>
  <si>
    <t>Beruházások, felújítások</t>
  </si>
  <si>
    <t>A/II</t>
  </si>
  <si>
    <t>Tárgyi  eszközök összesen</t>
  </si>
  <si>
    <t>Egyéb tartós részesedés</t>
  </si>
  <si>
    <t>A/III</t>
  </si>
  <si>
    <t>Befektetett pénzügyi eszközök összesen</t>
  </si>
  <si>
    <t>A/IV</t>
  </si>
  <si>
    <t xml:space="preserve">BEFEKTETETT ESZKÖZÖK ÖSSZESEN </t>
  </si>
  <si>
    <t>B/I</t>
  </si>
  <si>
    <t>Készletek összesen</t>
  </si>
  <si>
    <t>Nemzeti v tartozó forgóeszközök</t>
  </si>
  <si>
    <t>C/II</t>
  </si>
  <si>
    <t>Pénztárak, csekkek, betétkönyvek</t>
  </si>
  <si>
    <t>C/III</t>
  </si>
  <si>
    <t>Forintszámlák</t>
  </si>
  <si>
    <t>C/IV</t>
  </si>
  <si>
    <t>Idegen pénzeszközök számlái</t>
  </si>
  <si>
    <t>Pénzeszközök összesen:</t>
  </si>
  <si>
    <t>D/I</t>
  </si>
  <si>
    <t>Követelések közhatalmi bevételre</t>
  </si>
  <si>
    <t xml:space="preserve">Követelések </t>
  </si>
  <si>
    <t>Aktív időbeli elhatárolások</t>
  </si>
  <si>
    <t xml:space="preserve">ESZKÖZÖK ÖSSZESEN: </t>
  </si>
  <si>
    <t>G/I</t>
  </si>
  <si>
    <t>Nemzeti vagyon induláskori értéke</t>
  </si>
  <si>
    <t>G/III</t>
  </si>
  <si>
    <t>Egyéb eszközök induláskori értéke</t>
  </si>
  <si>
    <t>G/IV</t>
  </si>
  <si>
    <t>Felhalmozott eredmény</t>
  </si>
  <si>
    <t>G/VI</t>
  </si>
  <si>
    <t>Mérleg szerinti eredményeredmény</t>
  </si>
  <si>
    <t xml:space="preserve">SAJÁT TŐKE ÖSSZESEN </t>
  </si>
  <si>
    <t>H/I</t>
  </si>
  <si>
    <t xml:space="preserve">Költségvetési évben esedékes kötelezettségek </t>
  </si>
  <si>
    <t>H/III</t>
  </si>
  <si>
    <t xml:space="preserve">Költségvetési évet köv.esedékes kötelezettségek </t>
  </si>
  <si>
    <t>Kötelezettség jellegű elszámolások</t>
  </si>
  <si>
    <t>Kötelezettségek</t>
  </si>
  <si>
    <t>Passzívidőbeli elhatárolások</t>
  </si>
  <si>
    <t xml:space="preserve">FORRÁSOK ÖSSZESEN:                       </t>
  </si>
  <si>
    <t>Rovat száma</t>
  </si>
  <si>
    <t>B1</t>
  </si>
  <si>
    <t>B3</t>
  </si>
  <si>
    <t>B4</t>
  </si>
  <si>
    <t>B6</t>
  </si>
  <si>
    <t>B2</t>
  </si>
  <si>
    <t>B5</t>
  </si>
  <si>
    <t>B7</t>
  </si>
  <si>
    <t>K1</t>
  </si>
  <si>
    <t>K2</t>
  </si>
  <si>
    <t>K3</t>
  </si>
  <si>
    <t>K4</t>
  </si>
  <si>
    <t>K5</t>
  </si>
  <si>
    <t>K6</t>
  </si>
  <si>
    <t>K7</t>
  </si>
  <si>
    <t>K8</t>
  </si>
  <si>
    <t>B8131</t>
  </si>
  <si>
    <t>Nyitó</t>
  </si>
  <si>
    <t>Vagyonkimutatása a könyvviteli mérlegben értékkel szereplő eszközökről és forrásokról</t>
  </si>
  <si>
    <t>MŰKÖDÉSI ÉS FELHALMOZÁSI MÉRLEGE</t>
  </si>
  <si>
    <t>önkormányzati rendelethez</t>
  </si>
  <si>
    <t>Ezer forintban!</t>
  </si>
  <si>
    <t>Működési Bevételek</t>
  </si>
  <si>
    <t>Működési Kiadások</t>
  </si>
  <si>
    <t>1.</t>
  </si>
  <si>
    <t>Működési célú állami támogatások áh-on belül</t>
  </si>
  <si>
    <t>Személyi juttatások</t>
  </si>
  <si>
    <t>2.</t>
  </si>
  <si>
    <t>Munkaadókat terhelő járulékok és szociális hozzájárulási adó</t>
  </si>
  <si>
    <t>3.</t>
  </si>
  <si>
    <t>Dologi kiadások</t>
  </si>
  <si>
    <t>Működési célú átvett pénzeszközök (áh-on kívüli)</t>
  </si>
  <si>
    <t>4.</t>
  </si>
  <si>
    <t>Egyéb működési célú kiadások</t>
  </si>
  <si>
    <t>5.</t>
  </si>
  <si>
    <t>Működési költségvetési bevételek összesen:</t>
  </si>
  <si>
    <t>Működési költségvetési kiadások összesen:</t>
  </si>
  <si>
    <t>Előző évi költségvetési maradvány igénybevétele</t>
  </si>
  <si>
    <t>Állami támogatások megelőlegezése</t>
  </si>
  <si>
    <t>Államháztartáson belüli megelőlegezések visszafizetése</t>
  </si>
  <si>
    <t>Lekötött betét felbontása</t>
  </si>
  <si>
    <t>7.</t>
  </si>
  <si>
    <t>Működési célú finanszírozási bevételek</t>
  </si>
  <si>
    <t>B8132</t>
  </si>
  <si>
    <t>Működési célú, finanszírozási célú kiadások</t>
  </si>
  <si>
    <t>8.</t>
  </si>
  <si>
    <t>MŰKÖDÉSI BEVÉTELEK ÖSSZESEN</t>
  </si>
  <si>
    <t>MŰKÖDÉSI KIADÁSOK ÖSSZESEN</t>
  </si>
  <si>
    <t>Felhalmozási Bevételek</t>
  </si>
  <si>
    <t>Felhalmozási Kiadások</t>
  </si>
  <si>
    <t>9.</t>
  </si>
  <si>
    <t>Felhalmozási célú támogatások áh-on belül</t>
  </si>
  <si>
    <t>Beruházások</t>
  </si>
  <si>
    <t>10.</t>
  </si>
  <si>
    <t>Felhalmozási bevételek</t>
  </si>
  <si>
    <t>Felújítások</t>
  </si>
  <si>
    <t>11.</t>
  </si>
  <si>
    <t>Felhalmozási célú átvett pénzeszk. (áh-on kívüli)</t>
  </si>
  <si>
    <t>Egyéb felhalmozási célú kiadások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</si>
  <si>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</si>
  <si>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</si>
  <si>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</si>
  <si>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</si>
  <si>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</si>
  <si>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</si>
  <si>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</si>
  <si>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</si>
  <si>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</si>
  <si>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</si>
  <si>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</si>
  <si>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</si>
  <si>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Községgazdálkodás</t>
  </si>
  <si>
    <t>Közművelődési tevékenység tám.</t>
  </si>
  <si>
    <t>egyéb felhalm kiadás</t>
  </si>
  <si>
    <t>Tevékenység egyéb nettó   eredményszemléletű bevétele</t>
  </si>
  <si>
    <t>Tevékenység  nettó   eredményszemléletű bevétele</t>
  </si>
  <si>
    <t>Egyéb műk. célú tám. eredményszemléletű bevételek</t>
  </si>
  <si>
    <t>Felhalmozáci célú tám. eredményszemléletű bevételek</t>
  </si>
  <si>
    <t>Alszám</t>
  </si>
  <si>
    <t xml:space="preserve">  előző évi visszafizetés</t>
  </si>
  <si>
    <t>Kistérségi Társulások  támogatása</t>
  </si>
  <si>
    <t>ebből: forgalomképtelen</t>
  </si>
  <si>
    <t>Korlátozottan forgalomképes</t>
  </si>
  <si>
    <t>Üzleti vagyon</t>
  </si>
  <si>
    <t>Vagyonkezelésbe adott eszközök/ korl.forg. képes/</t>
  </si>
  <si>
    <t xml:space="preserve">2018. évi költségvetésének  zárszámadásáról szóló </t>
  </si>
  <si>
    <t>/2019.(…...) önkormányzati rendeletéhez.</t>
  </si>
  <si>
    <t>2018.</t>
  </si>
  <si>
    <t>2018. évi  tartalékai</t>
  </si>
  <si>
    <t>…./2019(……..) önkormányzati rendeletéhez.</t>
  </si>
  <si>
    <t xml:space="preserve">2018. évi eredeti előirányzat </t>
  </si>
  <si>
    <t xml:space="preserve">2018. évi módosítotti előirányzat </t>
  </si>
  <si>
    <t>2018. évi teljesítés 12.31-ig</t>
  </si>
  <si>
    <t>/2019.(…....) önkormányzati rendeletéhez.</t>
  </si>
  <si>
    <t>2018 .év</t>
  </si>
  <si>
    <t>2018.év</t>
  </si>
  <si>
    <t xml:space="preserve">2018. évi költségvetésének zárszámadásáról szóló </t>
  </si>
  <si>
    <t>…./2019(…….) önkormányzati rendeletéhez.</t>
  </si>
  <si>
    <t xml:space="preserve">2018. évi módosított előirányzat </t>
  </si>
  <si>
    <t>2018. évi teljesítés 12.31-ig %</t>
  </si>
  <si>
    <t>…./2019(……) önkormányzati rendeletéhez.</t>
  </si>
  <si>
    <t>2018. évi  támogatásai</t>
  </si>
  <si>
    <t>2018. évi  kiadási előirányzata                                                            ezer forint</t>
  </si>
  <si>
    <t>Kötelező feladatok előirányzata</t>
  </si>
  <si>
    <t>Állami (áll.ig.) feladatok előirányzata</t>
  </si>
  <si>
    <t>Önként vállalt feladatok előirányzata</t>
  </si>
  <si>
    <t>J</t>
  </si>
  <si>
    <t>2018. évi teljesítés</t>
  </si>
  <si>
    <t>Finanszirozási bevételek ÁHT megelőlegezés</t>
  </si>
  <si>
    <t xml:space="preserve">2018. évi zárszámadásról szóló </t>
  </si>
  <si>
    <t>1. melléklet az /2019. (.)</t>
  </si>
  <si>
    <t xml:space="preserve">2018. évizárszámadásról szóló </t>
  </si>
  <si>
    <t>VIGÁNTPETEND KÖZSÉG ÖNKORMÁNYZATA 2018. ÉVI KÖLTSÉGVETÉSÉNEK</t>
  </si>
  <si>
    <t>Egyéb működési célú kiadások (TARTALÉK)</t>
  </si>
  <si>
    <t xml:space="preserve">2. melléklet Vigántpetend község Önkormányzata Képviselő-testületének </t>
  </si>
  <si>
    <t xml:space="preserve">                                              Vigántpetend Önkormányzat 2018. évi költségvetés bevételei      ezer forint                                                       </t>
  </si>
  <si>
    <t xml:space="preserve">3. melléklet Vigántpetend község Önkormányzata Képviselő-testületének </t>
  </si>
  <si>
    <t xml:space="preserve">2018. évi költségvetéséről szóló </t>
  </si>
  <si>
    <t>Önkormányzat működési kiadások</t>
  </si>
  <si>
    <t>Közhasznú foglalkoztatás</t>
  </si>
  <si>
    <t>Védőnői szolgálat</t>
  </si>
  <si>
    <t>Egészségügyi alapellátás</t>
  </si>
  <si>
    <t>Külterület</t>
  </si>
  <si>
    <t>Önkormányzat tulajdoni ingatlan</t>
  </si>
  <si>
    <t>Közutak,hidak</t>
  </si>
  <si>
    <t>Egyéb működési célú kiadok</t>
  </si>
  <si>
    <t>Egyéb Felhalmozási célú</t>
  </si>
  <si>
    <t>ÁHT-n belüli megelőlegezés</t>
  </si>
  <si>
    <t>Kiadások összesen:</t>
  </si>
  <si>
    <t>∑</t>
  </si>
  <si>
    <t>Dologi</t>
  </si>
  <si>
    <t>2018.évi teljesítés</t>
  </si>
  <si>
    <t>L</t>
  </si>
  <si>
    <t xml:space="preserve">4. melléklet Vigántpetend község Önkormányzata Képviselő-testületének </t>
  </si>
  <si>
    <t>Óvodai kísérő</t>
  </si>
  <si>
    <t>Szervezetek támogatása</t>
  </si>
  <si>
    <t xml:space="preserve"> Vigántpetend község Önkormányzat</t>
  </si>
  <si>
    <t>Bursa</t>
  </si>
  <si>
    <t xml:space="preserve">5/a. melléklet Vigántpetend község Önkormányzata Képviselő-testületének </t>
  </si>
  <si>
    <t>Vigántpetend Önkormányzat 2018. évi felhalmozási kiadásairól</t>
  </si>
  <si>
    <t xml:space="preserve">5/b. melléklet Vigántpetend község Önkormányzata Képviselő-testületének </t>
  </si>
  <si>
    <t>Vigántpetend Önkormányzat  2018. évi felújítási kiadásai célonként</t>
  </si>
  <si>
    <t xml:space="preserve">6/a. melléklet Vigántpetend község Önkormányzata Képviselő-testületének </t>
  </si>
  <si>
    <t>Vigántpetend község Önkormányzat 2018. évi maradványkimutatása</t>
  </si>
  <si>
    <t xml:space="preserve">6/b. melléklet Vigántpetend község Önkormányzata Képviselő-testületének </t>
  </si>
  <si>
    <t>Vigántpetend község Önkormányzat 2018. évi eredménykimutatása</t>
  </si>
  <si>
    <t xml:space="preserve">7. melléklet Vigántpetend község Önkormányzata Képviselő-testületének </t>
  </si>
  <si>
    <t xml:space="preserve">8. melléklet Vigántpetend község Önkormányzata Képviselő-testületének </t>
  </si>
  <si>
    <t>VIGÁNTPETEND KÖZSÉG ÖNKORMÁNYZAT</t>
  </si>
  <si>
    <t>ezer Forint</t>
  </si>
  <si>
    <t>Malmok Völgye</t>
  </si>
  <si>
    <t>Közlekedésbizt.</t>
  </si>
  <si>
    <t>egyéb</t>
  </si>
  <si>
    <t>Felújítások:Arany J.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</si>
</sst>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/>
    </xf>
    <xf numFmtId="3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8" xfId="0" applyFont="1" applyBorder="1"/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2" xfId="0" applyFont="1" applyBorder="1"/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indent="1"/>
    </xf>
    <xf numFmtId="0" fontId="11" fillId="0" borderId="16" xfId="0" applyFont="1" applyBorder="1"/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 indent="1"/>
    </xf>
    <xf numFmtId="0" fontId="11" fillId="0" borderId="20" xfId="0" applyFont="1" applyBorder="1"/>
    <xf numFmtId="0" fontId="11" fillId="0" borderId="21" xfId="0" applyFont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2" fillId="2" borderId="3" xfId="0" applyFont="1" applyFill="1" applyBorder="1"/>
    <xf numFmtId="0" fontId="12" fillId="2" borderId="5" xfId="0" applyFont="1" applyFill="1" applyBorder="1"/>
    <xf numFmtId="0" fontId="11" fillId="0" borderId="8" xfId="0" applyFont="1" applyBorder="1" applyAlignment="1">
      <alignment vertical="center"/>
    </xf>
    <xf numFmtId="0" fontId="11" fillId="0" borderId="15" xfId="0" applyFont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indent="1"/>
    </xf>
    <xf numFmtId="0" fontId="11" fillId="0" borderId="22" xfId="0" applyFont="1" applyBorder="1"/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19" xfId="0" applyFont="1" applyBorder="1" applyAlignment="1">
      <alignment horizontal="left" vertical="center" indent="1"/>
    </xf>
    <xf numFmtId="0" fontId="12" fillId="2" borderId="5" xfId="0" applyFont="1" applyFill="1" applyBorder="1" applyAlignment="1">
      <alignment vertical="center"/>
    </xf>
    <xf numFmtId="0" fontId="12" fillId="2" borderId="24" xfId="0" applyFont="1" applyFill="1" applyBorder="1" applyAlignment="1">
      <alignment horizontal="left" vertical="center" indent="1"/>
    </xf>
    <xf numFmtId="0" fontId="12" fillId="2" borderId="25" xfId="0" applyFont="1" applyFill="1" applyBorder="1" applyAlignment="1">
      <alignment horizontal="left" vertical="center" indent="1"/>
    </xf>
    <xf numFmtId="0" fontId="12" fillId="2" borderId="25" xfId="0" applyFont="1" applyFill="1" applyBorder="1"/>
    <xf numFmtId="0" fontId="12" fillId="2" borderId="26" xfId="0" applyFont="1" applyFill="1" applyBorder="1"/>
    <xf numFmtId="0" fontId="11" fillId="2" borderId="2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left" vertical="center" indent="1"/>
    </xf>
    <xf numFmtId="0" fontId="12" fillId="2" borderId="20" xfId="0" applyFont="1" applyFill="1" applyBorder="1"/>
    <xf numFmtId="3" fontId="8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3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top" wrapText="1"/>
    </xf>
    <xf numFmtId="3" fontId="13" fillId="0" borderId="1" xfId="0" applyNumberFormat="1" applyFont="1" applyBorder="1" applyAlignment="1">
      <alignment horizontal="right" vertical="top" wrapText="1"/>
    </xf>
    <xf numFmtId="3" fontId="13" fillId="0" borderId="28" xfId="0" applyNumberFormat="1" applyFont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top" wrapText="1"/>
    </xf>
    <xf numFmtId="3" fontId="13" fillId="3" borderId="28" xfId="0" applyNumberFormat="1" applyFont="1" applyFill="1" applyBorder="1" applyAlignment="1">
      <alignment horizontal="right" vertical="top" wrapText="1"/>
    </xf>
    <xf numFmtId="3" fontId="13" fillId="3" borderId="1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3" fontId="1" fillId="0" borderId="1" xfId="0" applyNumberFormat="1" applyFont="1" applyBorder="1" applyAlignment="1">
      <alignment horizontal="right"/>
    </xf>
    <xf numFmtId="3" fontId="1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 applyAlignment="1"/>
    <xf numFmtId="3" fontId="8" fillId="0" borderId="39" xfId="0" applyNumberFormat="1" applyFont="1" applyBorder="1" applyAlignment="1"/>
    <xf numFmtId="3" fontId="8" fillId="0" borderId="39" xfId="0" applyNumberFormat="1" applyFont="1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3" fontId="18" fillId="0" borderId="1" xfId="0" applyNumberFormat="1" applyFont="1" applyBorder="1"/>
    <xf numFmtId="3" fontId="18" fillId="0" borderId="39" xfId="0" applyNumberFormat="1" applyFont="1" applyBorder="1"/>
    <xf numFmtId="0" fontId="2" fillId="0" borderId="1" xfId="0" applyFont="1" applyBorder="1" applyAlignment="1"/>
    <xf numFmtId="3" fontId="0" fillId="0" borderId="0" xfId="0" applyNumberFormat="1"/>
    <xf numFmtId="3" fontId="0" fillId="0" borderId="1" xfId="0" applyNumberFormat="1" applyFont="1" applyBorder="1" applyAlignment="1">
      <alignment horizontal="right" vertical="top" wrapText="1"/>
    </xf>
    <xf numFmtId="0" fontId="12" fillId="2" borderId="4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 vertical="center"/>
    </xf>
    <xf numFmtId="0" fontId="12" fillId="2" borderId="31" xfId="0" applyFont="1" applyFill="1" applyBorder="1" applyAlignment="1">
      <alignment horizontal="center" vertical="center" textRotation="90"/>
    </xf>
    <xf numFmtId="0" fontId="12" fillId="2" borderId="4" xfId="0" applyFont="1" applyFill="1" applyBorder="1" applyAlignment="1">
      <alignment horizontal="center" vertical="center" textRotation="90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Border="1" applyAlignment="1">
      <alignment horizontal="center"/>
    </xf>
    <xf numFmtId="0" fontId="16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1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3" fillId="3" borderId="28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zoomScaleNormal="100" workbookViewId="0">
      <selection activeCell="I18" sqref="I18"/>
    </sheetView>
  </sheetViews>
  <sheetFormatPr defaultRowHeight="15" x14ac:dyDescent="0.25"/>
  <cols>
    <col min="1" max="1" width="4.85546875" customWidth="1"/>
    <col min="2" max="2" width="47.140625" customWidth="1"/>
    <col min="3" max="3" width="7.5703125" customWidth="1"/>
    <col min="4" max="4" width="10" customWidth="1"/>
    <col min="5" max="5" width="39.7109375" customWidth="1"/>
    <col min="6" max="6" width="7.140625" customWidth="1"/>
    <col min="7" max="7" width="10.85546875" customWidth="1"/>
  </cols>
  <sheetData>
    <row r="1" spans="1:8" ht="15" customHeight="1" x14ac:dyDescent="0.25">
      <c r="A1" s="139" t="s">
        <v>260</v>
      </c>
      <c r="B1" s="140"/>
      <c r="C1" s="140"/>
      <c r="D1" s="140"/>
      <c r="E1" s="141" t="s">
        <v>258</v>
      </c>
      <c r="F1" s="142"/>
      <c r="G1" s="44"/>
      <c r="H1" s="44"/>
    </row>
    <row r="2" spans="1:8" ht="15" customHeight="1" x14ac:dyDescent="0.25">
      <c r="A2" s="139" t="s">
        <v>167</v>
      </c>
      <c r="B2" s="139"/>
      <c r="C2" s="139"/>
      <c r="D2" s="139"/>
      <c r="E2" s="141" t="s">
        <v>168</v>
      </c>
      <c r="F2" s="142"/>
      <c r="G2" s="44"/>
      <c r="H2" s="44"/>
    </row>
    <row r="3" spans="1:8" x14ac:dyDescent="0.25">
      <c r="A3" s="47"/>
      <c r="B3" s="47"/>
      <c r="C3" s="47"/>
      <c r="D3" s="47"/>
      <c r="E3" s="47"/>
      <c r="F3" s="47"/>
      <c r="G3" s="47"/>
    </row>
    <row r="4" spans="1:8" ht="15.75" thickBot="1" x14ac:dyDescent="0.3">
      <c r="A4" s="143" t="s">
        <v>169</v>
      </c>
      <c r="B4" s="143"/>
      <c r="C4" s="143"/>
      <c r="D4" s="143"/>
      <c r="E4" s="143"/>
      <c r="F4" s="143"/>
      <c r="G4" s="143"/>
    </row>
    <row r="5" spans="1:8" ht="16.5" thickTop="1" thickBot="1" x14ac:dyDescent="0.3">
      <c r="A5" s="144" t="s">
        <v>0</v>
      </c>
      <c r="B5" s="146" t="s">
        <v>170</v>
      </c>
      <c r="C5" s="147"/>
      <c r="D5" s="147"/>
      <c r="E5" s="147" t="s">
        <v>171</v>
      </c>
      <c r="F5" s="147"/>
      <c r="G5" s="148"/>
    </row>
    <row r="6" spans="1:8" ht="29.25" thickBot="1" x14ac:dyDescent="0.3">
      <c r="A6" s="145"/>
      <c r="B6" s="48" t="s">
        <v>1</v>
      </c>
      <c r="C6" s="49" t="s">
        <v>148</v>
      </c>
      <c r="D6" s="49" t="s">
        <v>255</v>
      </c>
      <c r="E6" s="50" t="s">
        <v>1</v>
      </c>
      <c r="F6" s="49" t="s">
        <v>148</v>
      </c>
      <c r="G6" s="49" t="s">
        <v>255</v>
      </c>
    </row>
    <row r="7" spans="1:8" ht="15.75" thickBot="1" x14ac:dyDescent="0.3">
      <c r="A7" s="51" t="s">
        <v>2</v>
      </c>
      <c r="B7" s="52" t="s">
        <v>3</v>
      </c>
      <c r="C7" s="53" t="s">
        <v>4</v>
      </c>
      <c r="D7" s="53" t="s">
        <v>5</v>
      </c>
      <c r="E7" s="53" t="s">
        <v>6</v>
      </c>
      <c r="F7" s="53" t="s">
        <v>7</v>
      </c>
      <c r="G7" s="54" t="s">
        <v>8</v>
      </c>
    </row>
    <row r="8" spans="1:8" x14ac:dyDescent="0.25">
      <c r="A8" s="55" t="s">
        <v>172</v>
      </c>
      <c r="B8" s="56" t="s">
        <v>173</v>
      </c>
      <c r="C8" s="57" t="s">
        <v>149</v>
      </c>
      <c r="D8" s="58">
        <v>21879</v>
      </c>
      <c r="E8" s="57" t="s">
        <v>174</v>
      </c>
      <c r="F8" s="57" t="s">
        <v>156</v>
      </c>
      <c r="G8" s="59">
        <v>9059</v>
      </c>
    </row>
    <row r="9" spans="1:8" x14ac:dyDescent="0.25">
      <c r="A9" s="60" t="s">
        <v>175</v>
      </c>
      <c r="B9" s="61" t="s">
        <v>32</v>
      </c>
      <c r="C9" s="62" t="s">
        <v>150</v>
      </c>
      <c r="D9" s="63">
        <v>5404</v>
      </c>
      <c r="E9" s="62" t="s">
        <v>176</v>
      </c>
      <c r="F9" s="62" t="s">
        <v>157</v>
      </c>
      <c r="G9" s="64">
        <v>1504</v>
      </c>
    </row>
    <row r="10" spans="1:8" x14ac:dyDescent="0.25">
      <c r="A10" s="60" t="s">
        <v>177</v>
      </c>
      <c r="B10" s="61" t="s">
        <v>30</v>
      </c>
      <c r="C10" s="62" t="s">
        <v>151</v>
      </c>
      <c r="D10" s="63">
        <v>1527</v>
      </c>
      <c r="E10" s="62" t="s">
        <v>178</v>
      </c>
      <c r="F10" s="62" t="s">
        <v>158</v>
      </c>
      <c r="G10" s="64">
        <v>8653</v>
      </c>
    </row>
    <row r="11" spans="1:8" x14ac:dyDescent="0.25">
      <c r="A11" s="60"/>
      <c r="B11" s="61" t="s">
        <v>179</v>
      </c>
      <c r="C11" s="62" t="s">
        <v>152</v>
      </c>
      <c r="D11" s="63">
        <v>1499</v>
      </c>
      <c r="E11" s="62" t="s">
        <v>62</v>
      </c>
      <c r="F11" s="62" t="s">
        <v>159</v>
      </c>
      <c r="G11" s="64">
        <v>1040</v>
      </c>
    </row>
    <row r="12" spans="1:8" ht="15.75" thickBot="1" x14ac:dyDescent="0.3">
      <c r="A12" s="65" t="s">
        <v>180</v>
      </c>
      <c r="B12" s="66"/>
      <c r="C12" s="67"/>
      <c r="D12" s="68"/>
      <c r="E12" s="67" t="s">
        <v>181</v>
      </c>
      <c r="F12" s="67" t="s">
        <v>160</v>
      </c>
      <c r="G12" s="69">
        <v>2835</v>
      </c>
    </row>
    <row r="13" spans="1:8" ht="15.75" thickBot="1" x14ac:dyDescent="0.3">
      <c r="A13" s="70"/>
      <c r="B13" s="71"/>
      <c r="C13" s="72"/>
      <c r="D13" s="73"/>
      <c r="E13" s="67" t="s">
        <v>261</v>
      </c>
      <c r="F13" s="67" t="s">
        <v>160</v>
      </c>
      <c r="G13" s="74">
        <v>0</v>
      </c>
    </row>
    <row r="14" spans="1:8" ht="15.75" thickBot="1" x14ac:dyDescent="0.3">
      <c r="A14" s="75" t="s">
        <v>182</v>
      </c>
      <c r="B14" s="76" t="s">
        <v>183</v>
      </c>
      <c r="C14" s="77"/>
      <c r="D14" s="78">
        <f>SUM(D8:D12)</f>
        <v>30309</v>
      </c>
      <c r="E14" s="77" t="s">
        <v>184</v>
      </c>
      <c r="F14" s="77"/>
      <c r="G14" s="79">
        <f>SUM(G8:G12)</f>
        <v>23091</v>
      </c>
    </row>
    <row r="15" spans="1:8" x14ac:dyDescent="0.25">
      <c r="A15" s="55"/>
      <c r="B15" s="56" t="s">
        <v>185</v>
      </c>
      <c r="C15" s="57" t="s">
        <v>164</v>
      </c>
      <c r="D15" s="58">
        <v>27926</v>
      </c>
      <c r="E15" s="80"/>
      <c r="F15" s="57"/>
      <c r="G15" s="59"/>
    </row>
    <row r="16" spans="1:8" x14ac:dyDescent="0.25">
      <c r="A16" s="60"/>
      <c r="B16" s="61" t="s">
        <v>186</v>
      </c>
      <c r="C16" s="62"/>
      <c r="D16" s="63">
        <v>1668</v>
      </c>
      <c r="E16" s="62" t="s">
        <v>187</v>
      </c>
      <c r="F16" s="62"/>
      <c r="G16" s="64">
        <v>1602</v>
      </c>
    </row>
    <row r="17" spans="1:7" ht="15.75" thickBot="1" x14ac:dyDescent="0.3">
      <c r="A17" s="60"/>
      <c r="B17" s="61" t="s">
        <v>188</v>
      </c>
      <c r="C17" s="62"/>
      <c r="D17" s="63"/>
      <c r="E17" s="62"/>
      <c r="F17" s="62"/>
      <c r="G17" s="64"/>
    </row>
    <row r="18" spans="1:7" ht="15.75" thickBot="1" x14ac:dyDescent="0.3">
      <c r="A18" s="75" t="s">
        <v>189</v>
      </c>
      <c r="B18" s="76" t="s">
        <v>190</v>
      </c>
      <c r="C18" s="82" t="s">
        <v>191</v>
      </c>
      <c r="D18" s="78">
        <f>SUM(D15:D17)</f>
        <v>29594</v>
      </c>
      <c r="E18" s="77" t="s">
        <v>192</v>
      </c>
      <c r="F18" s="77"/>
      <c r="G18" s="79">
        <f>SUM(G15:G17)</f>
        <v>1602</v>
      </c>
    </row>
    <row r="19" spans="1:7" ht="15.75" thickBot="1" x14ac:dyDescent="0.3">
      <c r="A19" s="75" t="s">
        <v>193</v>
      </c>
      <c r="B19" s="76" t="s">
        <v>194</v>
      </c>
      <c r="C19" s="77"/>
      <c r="D19" s="78">
        <f>SUM(D14+D18)</f>
        <v>59903</v>
      </c>
      <c r="E19" s="77" t="s">
        <v>195</v>
      </c>
      <c r="F19" s="77"/>
      <c r="G19" s="79">
        <f>SUM(G14+G18)</f>
        <v>24693</v>
      </c>
    </row>
    <row r="20" spans="1:7" ht="15.75" thickBot="1" x14ac:dyDescent="0.3">
      <c r="A20" s="83"/>
      <c r="B20" s="84"/>
      <c r="C20" s="85"/>
      <c r="D20" s="86"/>
      <c r="E20" s="87"/>
      <c r="F20" s="85"/>
      <c r="G20" s="88"/>
    </row>
    <row r="21" spans="1:7" ht="15.75" thickBot="1" x14ac:dyDescent="0.3">
      <c r="A21" s="75"/>
      <c r="B21" s="134" t="s">
        <v>196</v>
      </c>
      <c r="C21" s="135"/>
      <c r="D21" s="136"/>
      <c r="E21" s="137" t="s">
        <v>197</v>
      </c>
      <c r="F21" s="135"/>
      <c r="G21" s="138"/>
    </row>
    <row r="22" spans="1:7" x14ac:dyDescent="0.25">
      <c r="A22" s="55" t="s">
        <v>198</v>
      </c>
      <c r="B22" s="56" t="s">
        <v>199</v>
      </c>
      <c r="C22" s="57" t="s">
        <v>153</v>
      </c>
      <c r="D22" s="58">
        <v>1053</v>
      </c>
      <c r="E22" s="57" t="s">
        <v>200</v>
      </c>
      <c r="F22" s="57" t="s">
        <v>161</v>
      </c>
      <c r="G22" s="59">
        <v>4209</v>
      </c>
    </row>
    <row r="23" spans="1:7" x14ac:dyDescent="0.25">
      <c r="A23" s="60" t="s">
        <v>201</v>
      </c>
      <c r="B23" s="61" t="s">
        <v>202</v>
      </c>
      <c r="C23" s="62" t="s">
        <v>154</v>
      </c>
      <c r="D23" s="63"/>
      <c r="E23" s="62" t="s">
        <v>203</v>
      </c>
      <c r="F23" s="62" t="s">
        <v>162</v>
      </c>
      <c r="G23" s="64">
        <v>1880</v>
      </c>
    </row>
    <row r="24" spans="1:7" ht="15.75" thickBot="1" x14ac:dyDescent="0.3">
      <c r="A24" s="65" t="s">
        <v>204</v>
      </c>
      <c r="B24" s="81" t="s">
        <v>205</v>
      </c>
      <c r="C24" s="67" t="s">
        <v>155</v>
      </c>
      <c r="D24" s="68"/>
      <c r="E24" s="67" t="s">
        <v>206</v>
      </c>
      <c r="F24" s="67" t="s">
        <v>163</v>
      </c>
      <c r="G24" s="69">
        <v>38</v>
      </c>
    </row>
    <row r="25" spans="1:7" ht="15.75" thickBot="1" x14ac:dyDescent="0.3">
      <c r="A25" s="70"/>
      <c r="B25" s="89"/>
      <c r="C25" s="72"/>
      <c r="D25" s="73"/>
      <c r="E25" s="67" t="s">
        <v>206</v>
      </c>
      <c r="F25" s="67" t="s">
        <v>160</v>
      </c>
      <c r="G25" s="74">
        <v>0</v>
      </c>
    </row>
    <row r="26" spans="1:7" ht="15.75" thickBot="1" x14ac:dyDescent="0.3">
      <c r="A26" s="75" t="s">
        <v>207</v>
      </c>
      <c r="B26" s="76" t="s">
        <v>208</v>
      </c>
      <c r="C26" s="77"/>
      <c r="D26" s="78">
        <f>SUM(D22:D24)</f>
        <v>1053</v>
      </c>
      <c r="E26" s="77" t="s">
        <v>209</v>
      </c>
      <c r="F26" s="77"/>
      <c r="G26" s="79">
        <f>SUM(G22:G25)</f>
        <v>6127</v>
      </c>
    </row>
    <row r="27" spans="1:7" ht="15.75" thickBot="1" x14ac:dyDescent="0.3">
      <c r="A27" s="75" t="s">
        <v>210</v>
      </c>
      <c r="B27" s="76" t="s">
        <v>211</v>
      </c>
      <c r="C27" s="77"/>
      <c r="D27" s="78"/>
      <c r="E27" s="77" t="s">
        <v>212</v>
      </c>
      <c r="F27" s="77"/>
      <c r="G27" s="90"/>
    </row>
    <row r="28" spans="1:7" ht="15.75" thickBot="1" x14ac:dyDescent="0.3">
      <c r="A28" s="75" t="s">
        <v>213</v>
      </c>
      <c r="B28" s="91" t="s">
        <v>214</v>
      </c>
      <c r="C28" s="92"/>
      <c r="D28" s="93">
        <f>SUM(D26:D27)</f>
        <v>1053</v>
      </c>
      <c r="E28" s="92" t="s">
        <v>215</v>
      </c>
      <c r="F28" s="92"/>
      <c r="G28" s="94">
        <f>SUM(G26:G27)</f>
        <v>6127</v>
      </c>
    </row>
    <row r="29" spans="1:7" ht="15.75" thickBot="1" x14ac:dyDescent="0.3">
      <c r="A29" s="95" t="s">
        <v>216</v>
      </c>
      <c r="B29" s="96" t="s">
        <v>217</v>
      </c>
      <c r="C29" s="96"/>
      <c r="D29" s="97">
        <f>SUM(D19+D28)</f>
        <v>60956</v>
      </c>
      <c r="E29" s="96" t="s">
        <v>218</v>
      </c>
      <c r="F29" s="96"/>
      <c r="G29" s="97">
        <f>SUM(G19+G28)</f>
        <v>30820</v>
      </c>
    </row>
    <row r="30" spans="1:7" ht="15.75" thickTop="1" x14ac:dyDescent="0.25"/>
  </sheetData>
  <mergeCells count="10">
    <mergeCell ref="B21:D21"/>
    <mergeCell ref="E21:G21"/>
    <mergeCell ref="A1:D1"/>
    <mergeCell ref="A2:D2"/>
    <mergeCell ref="E1:F1"/>
    <mergeCell ref="E2:F2"/>
    <mergeCell ref="A4:G4"/>
    <mergeCell ref="A5:A6"/>
    <mergeCell ref="B5:D5"/>
    <mergeCell ref="E5:G5"/>
  </mergeCells>
  <pageMargins left="0.7" right="0.7" top="0.75" bottom="0.75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39"/>
  <sheetViews>
    <sheetView topLeftCell="A7" zoomScaleNormal="100" workbookViewId="0">
      <selection activeCell="P27" sqref="P27"/>
    </sheetView>
  </sheetViews>
  <sheetFormatPr defaultRowHeight="15" x14ac:dyDescent="0.25"/>
  <cols>
    <col min="1" max="1" width="3.28515625" style="114" customWidth="1"/>
    <col min="2" max="2" width="2.28515625" style="114" customWidth="1"/>
    <col min="3" max="3" width="2.140625" style="114" customWidth="1"/>
    <col min="4" max="4" width="39" style="114" customWidth="1"/>
    <col min="5" max="5" width="8.140625" style="114" customWidth="1"/>
    <col min="6" max="7" width="8.42578125" style="114" customWidth="1"/>
    <col min="8" max="8" width="7.5703125" style="114" customWidth="1"/>
    <col min="9" max="9" width="8.5703125" style="114" customWidth="1"/>
    <col min="10" max="10" width="7.7109375" style="114" customWidth="1"/>
    <col min="11" max="12" width="9.140625" style="114" hidden="1" customWidth="1"/>
    <col min="13" max="13" width="0.140625" style="114" hidden="1" customWidth="1"/>
    <col min="14" max="15" width="9.140625" style="114" customWidth="1"/>
    <col min="16" max="16384" width="9.140625" style="114"/>
  </cols>
  <sheetData>
    <row r="3" spans="1:15" x14ac:dyDescent="0.25">
      <c r="D3" s="149" t="s">
        <v>262</v>
      </c>
      <c r="E3" s="149"/>
      <c r="F3" s="149"/>
      <c r="G3" s="149"/>
      <c r="H3" s="149"/>
      <c r="I3" s="149"/>
      <c r="J3" s="149"/>
    </row>
    <row r="4" spans="1:15" x14ac:dyDescent="0.25">
      <c r="A4" s="113"/>
      <c r="B4" s="113"/>
      <c r="C4" s="113"/>
      <c r="D4" s="149" t="s">
        <v>257</v>
      </c>
      <c r="E4" s="149"/>
      <c r="F4" s="149"/>
      <c r="G4" s="149"/>
      <c r="H4" s="149"/>
      <c r="I4" s="149"/>
      <c r="J4" s="149"/>
    </row>
    <row r="5" spans="1:15" x14ac:dyDescent="0.25">
      <c r="A5" s="113"/>
      <c r="B5" s="113"/>
      <c r="C5" s="113"/>
      <c r="D5" s="149" t="s">
        <v>248</v>
      </c>
      <c r="E5" s="149"/>
      <c r="F5" s="149"/>
      <c r="G5" s="149"/>
      <c r="H5" s="149"/>
      <c r="I5" s="149"/>
      <c r="J5" s="149"/>
    </row>
    <row r="6" spans="1:15" x14ac:dyDescent="0.25">
      <c r="A6" s="113"/>
      <c r="B6" s="113"/>
      <c r="C6" s="113"/>
    </row>
    <row r="7" spans="1:15" x14ac:dyDescent="0.25">
      <c r="A7" s="150" t="s">
        <v>263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77.25" customHeight="1" x14ac:dyDescent="0.25">
      <c r="A9" s="32"/>
      <c r="B9" s="32" t="s">
        <v>17</v>
      </c>
      <c r="C9" s="32" t="s">
        <v>39</v>
      </c>
      <c r="D9" s="28"/>
      <c r="E9" s="22" t="s">
        <v>238</v>
      </c>
      <c r="F9" s="22" t="s">
        <v>246</v>
      </c>
      <c r="G9" s="22" t="s">
        <v>255</v>
      </c>
      <c r="H9" s="22" t="s">
        <v>251</v>
      </c>
      <c r="I9" s="22" t="s">
        <v>252</v>
      </c>
      <c r="J9" s="22" t="s">
        <v>253</v>
      </c>
      <c r="K9" s="4"/>
      <c r="L9" s="4"/>
      <c r="M9" s="4"/>
      <c r="N9" s="5"/>
      <c r="O9" s="5"/>
    </row>
    <row r="10" spans="1:15" x14ac:dyDescent="0.25">
      <c r="A10" s="7" t="s">
        <v>2</v>
      </c>
      <c r="B10" s="7" t="s">
        <v>3</v>
      </c>
      <c r="C10" s="7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25</v>
      </c>
      <c r="J10" s="11" t="s">
        <v>254</v>
      </c>
      <c r="K10" s="4"/>
      <c r="L10" s="4"/>
      <c r="M10" s="4"/>
      <c r="N10" s="5"/>
      <c r="O10" s="5"/>
    </row>
    <row r="11" spans="1:15" x14ac:dyDescent="0.25">
      <c r="A11" s="7">
        <v>1</v>
      </c>
      <c r="B11" s="7"/>
      <c r="C11" s="7">
        <v>1</v>
      </c>
      <c r="D11" s="30" t="s">
        <v>52</v>
      </c>
      <c r="E11" s="26">
        <v>15948</v>
      </c>
      <c r="F11" s="26">
        <v>17086</v>
      </c>
      <c r="G11" s="26">
        <v>17086</v>
      </c>
      <c r="H11" s="26">
        <v>17086</v>
      </c>
      <c r="I11" s="26">
        <v>0</v>
      </c>
      <c r="J11" s="26">
        <v>0</v>
      </c>
      <c r="K11" s="4"/>
      <c r="L11" s="4"/>
      <c r="M11" s="4"/>
      <c r="N11" s="5"/>
      <c r="O11" s="5"/>
    </row>
    <row r="12" spans="1:15" x14ac:dyDescent="0.25">
      <c r="A12" s="7">
        <v>2</v>
      </c>
      <c r="B12" s="7"/>
      <c r="C12" s="7">
        <v>2</v>
      </c>
      <c r="D12" s="29" t="s">
        <v>53</v>
      </c>
      <c r="E12" s="26">
        <v>3561</v>
      </c>
      <c r="F12" s="26">
        <v>4793</v>
      </c>
      <c r="G12" s="26">
        <v>4793</v>
      </c>
      <c r="H12" s="26">
        <v>4793</v>
      </c>
      <c r="I12" s="26">
        <v>0</v>
      </c>
      <c r="J12" s="26">
        <v>0</v>
      </c>
      <c r="K12" s="4"/>
      <c r="L12" s="4"/>
      <c r="M12" s="4"/>
      <c r="N12" s="5"/>
      <c r="O12" s="5"/>
    </row>
    <row r="13" spans="1:15" x14ac:dyDescent="0.25">
      <c r="A13" s="7">
        <v>3</v>
      </c>
      <c r="B13" s="7">
        <v>1</v>
      </c>
      <c r="C13" s="7"/>
      <c r="D13" s="18" t="s">
        <v>54</v>
      </c>
      <c r="E13" s="26">
        <f t="shared" ref="E13:J13" si="0">SUM(E11:E12)</f>
        <v>19509</v>
      </c>
      <c r="F13" s="26">
        <f t="shared" si="0"/>
        <v>21879</v>
      </c>
      <c r="G13" s="26">
        <f>SUM(G11:G12)</f>
        <v>21879</v>
      </c>
      <c r="H13" s="26">
        <f t="shared" si="0"/>
        <v>21879</v>
      </c>
      <c r="I13" s="26">
        <f t="shared" si="0"/>
        <v>0</v>
      </c>
      <c r="J13" s="26">
        <f t="shared" si="0"/>
        <v>0</v>
      </c>
      <c r="K13" s="4"/>
      <c r="L13" s="4"/>
      <c r="M13" s="4"/>
      <c r="N13" s="5"/>
      <c r="O13" s="5"/>
    </row>
    <row r="14" spans="1:15" x14ac:dyDescent="0.25">
      <c r="A14" s="7">
        <v>4</v>
      </c>
      <c r="B14" s="7"/>
      <c r="C14" s="7">
        <v>1</v>
      </c>
      <c r="D14" s="18" t="s">
        <v>55</v>
      </c>
      <c r="E14" s="26">
        <v>900</v>
      </c>
      <c r="F14" s="26">
        <v>787</v>
      </c>
      <c r="G14" s="26">
        <v>787</v>
      </c>
      <c r="H14" s="26">
        <v>787</v>
      </c>
      <c r="I14" s="26">
        <v>0</v>
      </c>
      <c r="J14" s="26">
        <v>0</v>
      </c>
      <c r="K14" s="4"/>
      <c r="L14" s="4"/>
      <c r="M14" s="4"/>
      <c r="N14" s="5"/>
      <c r="O14" s="5"/>
    </row>
    <row r="15" spans="1:15" x14ac:dyDescent="0.25">
      <c r="A15" s="7">
        <v>6</v>
      </c>
      <c r="B15" s="7"/>
      <c r="C15" s="7"/>
      <c r="D15" s="16" t="s">
        <v>27</v>
      </c>
      <c r="E15" s="26">
        <v>900</v>
      </c>
      <c r="F15" s="26">
        <v>787</v>
      </c>
      <c r="G15" s="26">
        <v>787</v>
      </c>
      <c r="H15" s="26">
        <v>787</v>
      </c>
      <c r="I15" s="26">
        <v>0</v>
      </c>
      <c r="J15" s="26">
        <v>0</v>
      </c>
      <c r="K15" s="4"/>
      <c r="L15" s="4"/>
      <c r="M15" s="4"/>
      <c r="N15" s="5"/>
      <c r="O15" s="5"/>
    </row>
    <row r="16" spans="1:15" x14ac:dyDescent="0.25">
      <c r="A16" s="7">
        <v>7</v>
      </c>
      <c r="B16" s="7"/>
      <c r="C16" s="7">
        <v>2</v>
      </c>
      <c r="D16" s="16" t="s">
        <v>56</v>
      </c>
      <c r="E16" s="26">
        <v>2100</v>
      </c>
      <c r="F16" s="26">
        <v>4147</v>
      </c>
      <c r="G16" s="26">
        <v>4147</v>
      </c>
      <c r="H16" s="26">
        <v>3033</v>
      </c>
      <c r="I16" s="26">
        <v>879</v>
      </c>
      <c r="J16" s="26">
        <v>235</v>
      </c>
      <c r="K16" s="4"/>
      <c r="L16" s="4"/>
      <c r="M16" s="4"/>
      <c r="N16" s="5"/>
      <c r="O16" s="5"/>
    </row>
    <row r="17" spans="1:15" x14ac:dyDescent="0.25">
      <c r="A17" s="7">
        <v>8</v>
      </c>
      <c r="B17" s="7"/>
      <c r="C17" s="7"/>
      <c r="D17" s="16" t="s">
        <v>28</v>
      </c>
      <c r="E17" s="26">
        <v>2100</v>
      </c>
      <c r="F17" s="26">
        <v>4147</v>
      </c>
      <c r="G17" s="26">
        <v>4147</v>
      </c>
      <c r="H17" s="26">
        <v>3033</v>
      </c>
      <c r="I17" s="26">
        <v>879</v>
      </c>
      <c r="J17" s="26">
        <v>235</v>
      </c>
      <c r="K17" s="4"/>
      <c r="L17" s="4"/>
      <c r="M17" s="4"/>
      <c r="N17" s="5"/>
      <c r="O17" s="5"/>
    </row>
    <row r="18" spans="1:15" x14ac:dyDescent="0.25">
      <c r="A18" s="7">
        <v>9</v>
      </c>
      <c r="B18" s="7"/>
      <c r="C18" s="7">
        <v>3</v>
      </c>
      <c r="D18" s="30" t="s">
        <v>29</v>
      </c>
      <c r="E18" s="26">
        <v>350</v>
      </c>
      <c r="F18" s="26">
        <v>453</v>
      </c>
      <c r="G18" s="26">
        <v>453</v>
      </c>
      <c r="H18" s="26">
        <v>453</v>
      </c>
      <c r="I18" s="26">
        <v>0</v>
      </c>
      <c r="J18" s="26">
        <v>0</v>
      </c>
      <c r="K18" s="4"/>
      <c r="L18" s="4"/>
      <c r="M18" s="4"/>
      <c r="N18" s="5"/>
      <c r="O18" s="5"/>
    </row>
    <row r="19" spans="1:15" x14ac:dyDescent="0.25">
      <c r="A19" s="7">
        <v>10</v>
      </c>
      <c r="B19" s="7"/>
      <c r="C19" s="7">
        <v>4</v>
      </c>
      <c r="D19" s="30" t="s">
        <v>57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4"/>
      <c r="L19" s="4"/>
      <c r="M19" s="4"/>
      <c r="N19" s="5"/>
      <c r="O19" s="5"/>
    </row>
    <row r="20" spans="1:15" x14ac:dyDescent="0.25">
      <c r="A20" s="7">
        <v>11</v>
      </c>
      <c r="B20" s="7"/>
      <c r="C20" s="7"/>
      <c r="D20" s="16" t="s">
        <v>58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4"/>
      <c r="L20" s="4"/>
      <c r="M20" s="4"/>
      <c r="N20" s="5"/>
      <c r="O20" s="5"/>
    </row>
    <row r="21" spans="1:15" x14ac:dyDescent="0.25">
      <c r="A21" s="7">
        <v>12</v>
      </c>
      <c r="B21" s="7"/>
      <c r="C21" s="7">
        <v>5</v>
      </c>
      <c r="D21" s="30" t="s">
        <v>59</v>
      </c>
      <c r="E21" s="26">
        <v>10</v>
      </c>
      <c r="F21" s="26">
        <v>17</v>
      </c>
      <c r="G21" s="26">
        <v>17</v>
      </c>
      <c r="H21" s="26">
        <v>17</v>
      </c>
      <c r="I21" s="26">
        <v>0</v>
      </c>
      <c r="J21" s="26">
        <v>0</v>
      </c>
      <c r="K21" s="4"/>
      <c r="L21" s="4"/>
      <c r="M21" s="4"/>
      <c r="N21" s="5"/>
      <c r="O21" s="5"/>
    </row>
    <row r="22" spans="1:15" x14ac:dyDescent="0.25">
      <c r="A22" s="7">
        <v>13</v>
      </c>
      <c r="B22" s="7">
        <v>2</v>
      </c>
      <c r="C22" s="7"/>
      <c r="D22" s="18" t="s">
        <v>32</v>
      </c>
      <c r="E22" s="26">
        <f t="shared" ref="E22:J22" si="1">SUM(E14+E16+E18+E19+E21)</f>
        <v>3360</v>
      </c>
      <c r="F22" s="26">
        <f t="shared" si="1"/>
        <v>5404</v>
      </c>
      <c r="G22" s="26">
        <f>SUM(G14+G16+G18+G19+G21)</f>
        <v>5404</v>
      </c>
      <c r="H22" s="26">
        <f t="shared" si="1"/>
        <v>4290</v>
      </c>
      <c r="I22" s="26">
        <f t="shared" si="1"/>
        <v>879</v>
      </c>
      <c r="J22" s="26">
        <f t="shared" si="1"/>
        <v>235</v>
      </c>
      <c r="K22" s="4"/>
      <c r="L22" s="4"/>
      <c r="M22" s="4"/>
      <c r="N22" s="5"/>
      <c r="O22" s="5"/>
    </row>
    <row r="23" spans="1:15" x14ac:dyDescent="0.25">
      <c r="A23" s="7">
        <v>14</v>
      </c>
      <c r="B23" s="7">
        <v>3</v>
      </c>
      <c r="C23" s="7"/>
      <c r="D23" s="16" t="s">
        <v>33</v>
      </c>
      <c r="E23" s="26">
        <v>1005</v>
      </c>
      <c r="F23" s="26">
        <v>1527</v>
      </c>
      <c r="G23" s="26">
        <v>1527</v>
      </c>
      <c r="H23" s="26">
        <v>1527</v>
      </c>
      <c r="I23" s="26">
        <v>0</v>
      </c>
      <c r="J23" s="26">
        <v>0</v>
      </c>
      <c r="K23" s="4"/>
      <c r="L23" s="4"/>
      <c r="M23" s="4"/>
      <c r="N23" s="5"/>
      <c r="O23" s="5"/>
    </row>
    <row r="24" spans="1:15" x14ac:dyDescent="0.25">
      <c r="A24" s="7">
        <v>15</v>
      </c>
      <c r="B24" s="7">
        <v>4</v>
      </c>
      <c r="C24" s="7"/>
      <c r="D24" s="16" t="s">
        <v>45</v>
      </c>
      <c r="E24" s="26">
        <v>0</v>
      </c>
      <c r="F24" s="26">
        <v>1499</v>
      </c>
      <c r="G24" s="26">
        <v>1499</v>
      </c>
      <c r="H24" s="26">
        <v>1499</v>
      </c>
      <c r="I24" s="26">
        <v>0</v>
      </c>
      <c r="J24" s="26">
        <v>0</v>
      </c>
      <c r="K24" s="4"/>
      <c r="L24" s="4"/>
      <c r="M24" s="4"/>
      <c r="N24" s="5"/>
      <c r="O24" s="5"/>
    </row>
    <row r="25" spans="1:15" x14ac:dyDescent="0.25">
      <c r="A25" s="7">
        <v>16</v>
      </c>
      <c r="B25" s="7"/>
      <c r="C25" s="7"/>
      <c r="D25" s="16" t="s">
        <v>46</v>
      </c>
      <c r="E25" s="26">
        <f t="shared" ref="E25:J25" si="2">SUM(E13,E22,E23,E24)</f>
        <v>23874</v>
      </c>
      <c r="F25" s="26">
        <f>SUM(F13+F22+F23+F24)</f>
        <v>30309</v>
      </c>
      <c r="G25" s="26">
        <f>SUM(G13,G22,G23,G24)</f>
        <v>30309</v>
      </c>
      <c r="H25" s="26">
        <f t="shared" si="2"/>
        <v>29195</v>
      </c>
      <c r="I25" s="26">
        <f t="shared" si="2"/>
        <v>879</v>
      </c>
      <c r="J25" s="26">
        <f t="shared" si="2"/>
        <v>235</v>
      </c>
      <c r="K25" s="4"/>
      <c r="L25" s="4"/>
      <c r="M25" s="4"/>
      <c r="N25" s="5"/>
      <c r="O25" s="5"/>
    </row>
    <row r="26" spans="1:15" x14ac:dyDescent="0.25">
      <c r="A26" s="7">
        <v>17</v>
      </c>
      <c r="B26" s="7">
        <v>5</v>
      </c>
      <c r="C26" s="7"/>
      <c r="D26" s="18" t="s">
        <v>47</v>
      </c>
      <c r="E26" s="26">
        <v>0</v>
      </c>
      <c r="F26" s="26">
        <v>1053</v>
      </c>
      <c r="G26" s="26">
        <v>1053</v>
      </c>
      <c r="H26" s="26">
        <v>1053</v>
      </c>
      <c r="I26" s="26">
        <v>0</v>
      </c>
      <c r="J26" s="26">
        <v>0</v>
      </c>
      <c r="K26" s="4"/>
      <c r="L26" s="4"/>
      <c r="M26" s="4"/>
      <c r="N26" s="5"/>
      <c r="O26" s="5"/>
    </row>
    <row r="27" spans="1:15" x14ac:dyDescent="0.25">
      <c r="A27" s="7">
        <v>18</v>
      </c>
      <c r="B27" s="7">
        <v>6</v>
      </c>
      <c r="C27" s="7"/>
      <c r="D27" s="16" t="s">
        <v>60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4"/>
      <c r="L27" s="4"/>
      <c r="M27" s="4"/>
      <c r="N27" s="5"/>
      <c r="O27" s="5"/>
    </row>
    <row r="28" spans="1:15" x14ac:dyDescent="0.25">
      <c r="A28" s="7">
        <v>19</v>
      </c>
      <c r="B28" s="7">
        <v>7</v>
      </c>
      <c r="C28" s="7"/>
      <c r="D28" s="16" t="s">
        <v>48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4"/>
      <c r="L28" s="4"/>
      <c r="M28" s="4"/>
      <c r="N28" s="5"/>
      <c r="O28" s="5"/>
    </row>
    <row r="29" spans="1:15" x14ac:dyDescent="0.25">
      <c r="A29" s="7">
        <v>20</v>
      </c>
      <c r="B29" s="7"/>
      <c r="C29" s="7"/>
      <c r="D29" s="16" t="s">
        <v>49</v>
      </c>
      <c r="E29" s="26">
        <f>SUM(E26:E28)</f>
        <v>0</v>
      </c>
      <c r="F29" s="26">
        <v>1053</v>
      </c>
      <c r="G29" s="26">
        <v>1053</v>
      </c>
      <c r="H29" s="26">
        <f>SUM(H26:H28)</f>
        <v>1053</v>
      </c>
      <c r="I29" s="26">
        <v>0</v>
      </c>
      <c r="J29" s="26">
        <v>0</v>
      </c>
      <c r="K29" s="4"/>
      <c r="L29" s="4"/>
      <c r="M29" s="4"/>
      <c r="N29" s="5"/>
      <c r="O29" s="5"/>
    </row>
    <row r="30" spans="1:15" x14ac:dyDescent="0.25">
      <c r="A30" s="7">
        <v>21</v>
      </c>
      <c r="B30" s="7"/>
      <c r="C30" s="7"/>
      <c r="D30" s="16" t="s">
        <v>50</v>
      </c>
      <c r="E30" s="26">
        <f t="shared" ref="E30:J30" si="3">SUM(E25,E29)</f>
        <v>23874</v>
      </c>
      <c r="F30" s="98">
        <f>SUM(F25+F26)</f>
        <v>31362</v>
      </c>
      <c r="G30" s="26">
        <f>SUM(G25+G29)</f>
        <v>31362</v>
      </c>
      <c r="H30" s="26">
        <f t="shared" si="3"/>
        <v>30248</v>
      </c>
      <c r="I30" s="26">
        <f t="shared" si="3"/>
        <v>879</v>
      </c>
      <c r="J30" s="26">
        <f t="shared" si="3"/>
        <v>235</v>
      </c>
      <c r="K30" s="4"/>
      <c r="L30" s="4"/>
      <c r="M30" s="4"/>
      <c r="N30" s="5"/>
      <c r="O30" s="5"/>
    </row>
    <row r="31" spans="1:15" x14ac:dyDescent="0.25">
      <c r="A31" s="7">
        <v>22</v>
      </c>
      <c r="B31" s="7"/>
      <c r="C31" s="7"/>
      <c r="D31" s="16" t="s">
        <v>31</v>
      </c>
      <c r="E31" s="26">
        <v>27267</v>
      </c>
      <c r="F31" s="26">
        <v>27926</v>
      </c>
      <c r="G31" s="26">
        <v>27926</v>
      </c>
      <c r="H31" s="26">
        <v>27926</v>
      </c>
      <c r="I31" s="26">
        <v>0</v>
      </c>
      <c r="J31" s="26">
        <v>0</v>
      </c>
      <c r="K31" s="5"/>
      <c r="L31" s="5"/>
      <c r="M31" s="5"/>
      <c r="N31" s="5"/>
      <c r="O31" s="5"/>
    </row>
    <row r="32" spans="1:15" x14ac:dyDescent="0.25">
      <c r="A32" s="7">
        <v>23</v>
      </c>
      <c r="B32" s="7"/>
      <c r="C32" s="7"/>
      <c r="D32" s="16" t="s">
        <v>61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5"/>
      <c r="L32" s="5"/>
      <c r="M32" s="5"/>
      <c r="N32" s="5"/>
      <c r="O32" s="5"/>
    </row>
    <row r="33" spans="1:15" x14ac:dyDescent="0.25">
      <c r="A33" s="7">
        <v>24</v>
      </c>
      <c r="B33" s="7"/>
      <c r="C33" s="7"/>
      <c r="D33" s="16" t="s">
        <v>40</v>
      </c>
      <c r="E33" s="26">
        <v>27905</v>
      </c>
      <c r="F33" s="26">
        <v>29594</v>
      </c>
      <c r="G33" s="26">
        <v>29594</v>
      </c>
      <c r="H33" s="26">
        <v>29594</v>
      </c>
      <c r="I33" s="26">
        <v>0</v>
      </c>
      <c r="J33" s="26">
        <v>0</v>
      </c>
      <c r="K33" s="5"/>
      <c r="L33" s="5"/>
      <c r="M33" s="5"/>
      <c r="N33" s="5"/>
      <c r="O33" s="5"/>
    </row>
    <row r="34" spans="1:15" x14ac:dyDescent="0.25">
      <c r="A34" s="7">
        <v>25</v>
      </c>
      <c r="B34" s="7"/>
      <c r="C34" s="7"/>
      <c r="D34" s="39" t="s">
        <v>256</v>
      </c>
      <c r="E34" s="26">
        <v>638</v>
      </c>
      <c r="F34" s="26">
        <v>1668</v>
      </c>
      <c r="G34" s="26">
        <v>1668</v>
      </c>
      <c r="H34" s="26">
        <v>1668</v>
      </c>
      <c r="I34" s="26">
        <v>0</v>
      </c>
      <c r="J34" s="26">
        <v>0</v>
      </c>
      <c r="K34" s="5"/>
      <c r="L34" s="5"/>
      <c r="M34" s="5"/>
      <c r="N34" s="5"/>
      <c r="O34" s="5"/>
    </row>
    <row r="35" spans="1:15" x14ac:dyDescent="0.25">
      <c r="A35" s="7">
        <v>26</v>
      </c>
      <c r="B35" s="7"/>
      <c r="C35" s="7"/>
      <c r="D35" s="16" t="s">
        <v>51</v>
      </c>
      <c r="E35" s="26">
        <f>SUM(E33+E30)</f>
        <v>51779</v>
      </c>
      <c r="F35" s="26">
        <f>SUM(F30+F33)</f>
        <v>60956</v>
      </c>
      <c r="G35" s="26">
        <f>SUM(G30+G33)</f>
        <v>60956</v>
      </c>
      <c r="H35" s="26">
        <f>SUM(H30+H33)</f>
        <v>59842</v>
      </c>
      <c r="I35" s="26">
        <f t="shared" ref="I35:J35" si="4">SUM(I30,I33,I34)</f>
        <v>879</v>
      </c>
      <c r="J35" s="26">
        <f t="shared" si="4"/>
        <v>235</v>
      </c>
      <c r="K35" s="5"/>
      <c r="L35" s="5"/>
      <c r="M35" s="5"/>
      <c r="N35" s="5"/>
      <c r="O35" s="5"/>
    </row>
    <row r="39" spans="1:15" x14ac:dyDescent="0.25">
      <c r="D39" s="5"/>
    </row>
  </sheetData>
  <mergeCells count="4">
    <mergeCell ref="D3:J3"/>
    <mergeCell ref="D4:J4"/>
    <mergeCell ref="D5:J5"/>
    <mergeCell ref="A7:M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"/>
  <sheetViews>
    <sheetView topLeftCell="A25" zoomScaleNormal="100" workbookViewId="0">
      <selection activeCell="L54" sqref="L54"/>
    </sheetView>
  </sheetViews>
  <sheetFormatPr defaultRowHeight="15" x14ac:dyDescent="0.25"/>
  <cols>
    <col min="1" max="1" width="6" customWidth="1"/>
    <col min="2" max="2" width="5.5703125" customWidth="1"/>
    <col min="3" max="3" width="4.28515625" customWidth="1"/>
    <col min="4" max="4" width="24.42578125" customWidth="1"/>
    <col min="7" max="7" width="9.140625" style="118"/>
    <col min="9" max="9" width="7.42578125" customWidth="1"/>
    <col min="10" max="10" width="7.7109375" customWidth="1"/>
    <col min="11" max="11" width="5.28515625" customWidth="1"/>
  </cols>
  <sheetData>
    <row r="1" spans="1:11" x14ac:dyDescent="0.25">
      <c r="A1" s="149" t="s">
        <v>264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x14ac:dyDescent="0.25">
      <c r="A2" s="149" t="s">
        <v>265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x14ac:dyDescent="0.25">
      <c r="A3" s="149" t="s">
        <v>245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x14ac:dyDescent="0.25">
      <c r="A4" s="152" t="s">
        <v>250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72" x14ac:dyDescent="0.25">
      <c r="A5" s="41" t="s">
        <v>11</v>
      </c>
      <c r="B5" s="41" t="s">
        <v>17</v>
      </c>
      <c r="C5" s="41" t="s">
        <v>24</v>
      </c>
      <c r="D5" s="11" t="s">
        <v>1</v>
      </c>
      <c r="E5" s="22" t="s">
        <v>238</v>
      </c>
      <c r="F5" s="22" t="s">
        <v>246</v>
      </c>
      <c r="G5" s="22" t="s">
        <v>279</v>
      </c>
      <c r="H5" s="22" t="s">
        <v>251</v>
      </c>
      <c r="I5" s="22" t="s">
        <v>252</v>
      </c>
      <c r="J5" s="22" t="s">
        <v>253</v>
      </c>
      <c r="K5" s="31" t="s">
        <v>13</v>
      </c>
    </row>
    <row r="6" spans="1:11" x14ac:dyDescent="0.25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8" t="s">
        <v>8</v>
      </c>
      <c r="H6" s="28" t="s">
        <v>9</v>
      </c>
      <c r="I6" s="28" t="s">
        <v>25</v>
      </c>
      <c r="J6" s="28" t="s">
        <v>254</v>
      </c>
      <c r="K6" s="28" t="s">
        <v>280</v>
      </c>
    </row>
    <row r="7" spans="1:11" x14ac:dyDescent="0.25">
      <c r="A7" s="28">
        <v>1</v>
      </c>
      <c r="B7" s="28">
        <v>1</v>
      </c>
      <c r="C7" s="28"/>
      <c r="D7" s="7" t="s">
        <v>266</v>
      </c>
      <c r="E7" s="120">
        <f>SUM(E40+E38+E34+E30+E28+E26+E24+E20+E16+E12+E8)</f>
        <v>20146</v>
      </c>
      <c r="F7" s="120">
        <f>SUM(F8+F12+F16+F20+F24+F26+F28+F30+F34+F38+F40+F43)</f>
        <v>19216</v>
      </c>
      <c r="G7" s="120">
        <f>SUM(G8+G12+G16+G20+G24+G26+G28+G30+G34+G38+G40+G43)</f>
        <v>19216</v>
      </c>
      <c r="H7" s="120">
        <f>SUM(H8+H12+H16+H20+H24+H26+H28+H30+H34+H38+H40+H43)</f>
        <v>19216</v>
      </c>
      <c r="I7" s="121">
        <v>0</v>
      </c>
      <c r="J7" s="121">
        <v>0</v>
      </c>
      <c r="K7" s="122">
        <v>5</v>
      </c>
    </row>
    <row r="8" spans="1:11" ht="17.25" customHeight="1" x14ac:dyDescent="0.25">
      <c r="A8" s="28">
        <v>2</v>
      </c>
      <c r="B8" s="28"/>
      <c r="C8" s="28">
        <v>1</v>
      </c>
      <c r="D8" s="131" t="s">
        <v>26</v>
      </c>
      <c r="E8" s="124">
        <f>SUM(E9:E11)</f>
        <v>5756</v>
      </c>
      <c r="F8" s="124">
        <f>SUM(F9:F11)</f>
        <v>3458</v>
      </c>
      <c r="G8" s="124">
        <f>SUM(G9:G11)</f>
        <v>3458</v>
      </c>
      <c r="H8" s="124">
        <f>SUM(H9:H11)</f>
        <v>3458</v>
      </c>
      <c r="I8" s="123">
        <v>0</v>
      </c>
      <c r="J8" s="123">
        <v>0</v>
      </c>
      <c r="K8" s="98">
        <v>1</v>
      </c>
    </row>
    <row r="9" spans="1:11" ht="16.5" customHeight="1" x14ac:dyDescent="0.25">
      <c r="A9" s="28">
        <v>3</v>
      </c>
      <c r="B9" s="28"/>
      <c r="C9" s="28"/>
      <c r="D9" s="33" t="s">
        <v>10</v>
      </c>
      <c r="E9" s="125">
        <v>2307</v>
      </c>
      <c r="F9" s="125">
        <v>2306</v>
      </c>
      <c r="G9" s="125">
        <v>2306</v>
      </c>
      <c r="H9" s="125">
        <v>2306</v>
      </c>
      <c r="I9" s="98">
        <v>0</v>
      </c>
      <c r="J9" s="98">
        <v>0</v>
      </c>
      <c r="K9" s="98"/>
    </row>
    <row r="10" spans="1:11" ht="18" customHeight="1" x14ac:dyDescent="0.25">
      <c r="A10" s="28">
        <v>4</v>
      </c>
      <c r="B10" s="28"/>
      <c r="C10" s="28"/>
      <c r="D10" s="35" t="s">
        <v>14</v>
      </c>
      <c r="E10" s="125">
        <v>450</v>
      </c>
      <c r="F10" s="125">
        <v>455</v>
      </c>
      <c r="G10" s="125">
        <v>455</v>
      </c>
      <c r="H10" s="125">
        <v>455</v>
      </c>
      <c r="I10" s="98">
        <v>0</v>
      </c>
      <c r="J10" s="98">
        <v>0</v>
      </c>
      <c r="K10" s="98"/>
    </row>
    <row r="11" spans="1:11" x14ac:dyDescent="0.25">
      <c r="A11" s="28">
        <v>5</v>
      </c>
      <c r="B11" s="28"/>
      <c r="C11" s="28"/>
      <c r="D11" s="34" t="s">
        <v>63</v>
      </c>
      <c r="E11" s="116">
        <v>2999</v>
      </c>
      <c r="F11" s="125">
        <v>697</v>
      </c>
      <c r="G11" s="125">
        <v>697</v>
      </c>
      <c r="H11" s="125">
        <v>697</v>
      </c>
      <c r="I11" s="98">
        <v>0</v>
      </c>
      <c r="J11" s="98">
        <v>0</v>
      </c>
      <c r="K11" s="98"/>
    </row>
    <row r="12" spans="1:11" ht="17.25" customHeight="1" x14ac:dyDescent="0.25">
      <c r="A12" s="28">
        <v>6</v>
      </c>
      <c r="B12" s="28"/>
      <c r="C12" s="28">
        <v>2</v>
      </c>
      <c r="D12" s="10" t="s">
        <v>219</v>
      </c>
      <c r="E12" s="125">
        <f>SUM(E13:E15)</f>
        <v>1899</v>
      </c>
      <c r="F12" s="123">
        <f>SUM(F13:F15)</f>
        <v>4413</v>
      </c>
      <c r="G12" s="123">
        <f>SUM(G13:G15)</f>
        <v>4413</v>
      </c>
      <c r="H12" s="123">
        <f>SUM(H13:H15)</f>
        <v>4413</v>
      </c>
      <c r="I12" s="123">
        <v>0</v>
      </c>
      <c r="J12" s="123">
        <v>0</v>
      </c>
      <c r="K12" s="98"/>
    </row>
    <row r="13" spans="1:11" ht="16.5" customHeight="1" x14ac:dyDescent="0.25">
      <c r="A13" s="28">
        <v>7</v>
      </c>
      <c r="B13" s="28"/>
      <c r="C13" s="28"/>
      <c r="D13" s="33" t="s">
        <v>10</v>
      </c>
      <c r="E13" s="125">
        <v>300</v>
      </c>
      <c r="F13" s="125">
        <v>1497</v>
      </c>
      <c r="G13" s="125">
        <v>1497</v>
      </c>
      <c r="H13" s="125">
        <v>1497</v>
      </c>
      <c r="I13" s="98">
        <v>0</v>
      </c>
      <c r="J13" s="98">
        <v>0</v>
      </c>
      <c r="K13" s="98"/>
    </row>
    <row r="14" spans="1:11" ht="15.75" customHeight="1" x14ac:dyDescent="0.25">
      <c r="A14" s="28">
        <v>8</v>
      </c>
      <c r="B14" s="28"/>
      <c r="C14" s="28"/>
      <c r="D14" s="35" t="s">
        <v>14</v>
      </c>
      <c r="E14" s="125">
        <v>59</v>
      </c>
      <c r="F14" s="125">
        <v>176</v>
      </c>
      <c r="G14" s="125">
        <v>176</v>
      </c>
      <c r="H14" s="125">
        <v>176</v>
      </c>
      <c r="I14" s="98">
        <v>0</v>
      </c>
      <c r="J14" s="98">
        <v>0</v>
      </c>
      <c r="K14" s="98"/>
    </row>
    <row r="15" spans="1:11" x14ac:dyDescent="0.25">
      <c r="A15" s="28">
        <v>9</v>
      </c>
      <c r="B15" s="28"/>
      <c r="C15" s="28"/>
      <c r="D15" s="34" t="s">
        <v>63</v>
      </c>
      <c r="E15" s="125">
        <v>1540</v>
      </c>
      <c r="F15" s="125">
        <v>2740</v>
      </c>
      <c r="G15" s="125">
        <v>2740</v>
      </c>
      <c r="H15" s="125">
        <v>2740</v>
      </c>
      <c r="I15" s="98">
        <v>0</v>
      </c>
      <c r="J15" s="98">
        <v>0</v>
      </c>
      <c r="K15" s="98"/>
    </row>
    <row r="16" spans="1:11" x14ac:dyDescent="0.25">
      <c r="A16" s="28">
        <v>10</v>
      </c>
      <c r="B16" s="28"/>
      <c r="C16" s="28">
        <v>3</v>
      </c>
      <c r="D16" s="34" t="s">
        <v>267</v>
      </c>
      <c r="E16" s="124">
        <f>SUM(E17:E19)</f>
        <v>4048</v>
      </c>
      <c r="F16" s="124">
        <f>SUM(F17:F19)</f>
        <v>2684</v>
      </c>
      <c r="G16" s="124">
        <f>SUM(G17:G19)</f>
        <v>2684</v>
      </c>
      <c r="H16" s="124">
        <f>SUM(H17:H19)</f>
        <v>2684</v>
      </c>
      <c r="I16" s="123">
        <v>0</v>
      </c>
      <c r="J16" s="123">
        <v>0</v>
      </c>
      <c r="K16" s="98">
        <v>3</v>
      </c>
    </row>
    <row r="17" spans="1:11" ht="15.75" customHeight="1" x14ac:dyDescent="0.25">
      <c r="A17" s="28">
        <v>11</v>
      </c>
      <c r="B17" s="28"/>
      <c r="C17" s="28"/>
      <c r="D17" s="33" t="s">
        <v>10</v>
      </c>
      <c r="E17" s="125">
        <v>3312</v>
      </c>
      <c r="F17" s="125">
        <v>2193</v>
      </c>
      <c r="G17" s="125">
        <v>2193</v>
      </c>
      <c r="H17" s="125">
        <v>2193</v>
      </c>
      <c r="I17" s="98">
        <v>0</v>
      </c>
      <c r="J17" s="98">
        <v>0</v>
      </c>
      <c r="K17" s="98"/>
    </row>
    <row r="18" spans="1:11" ht="17.25" customHeight="1" x14ac:dyDescent="0.25">
      <c r="A18" s="28">
        <v>12</v>
      </c>
      <c r="B18" s="28"/>
      <c r="C18" s="28"/>
      <c r="D18" s="35" t="s">
        <v>14</v>
      </c>
      <c r="E18" s="125">
        <v>646</v>
      </c>
      <c r="F18" s="125">
        <v>277</v>
      </c>
      <c r="G18" s="125">
        <v>277</v>
      </c>
      <c r="H18" s="125">
        <v>277</v>
      </c>
      <c r="I18" s="98">
        <v>0</v>
      </c>
      <c r="J18" s="98">
        <v>0</v>
      </c>
      <c r="K18" s="98"/>
    </row>
    <row r="19" spans="1:11" x14ac:dyDescent="0.25">
      <c r="A19" s="28">
        <v>13</v>
      </c>
      <c r="B19" s="28"/>
      <c r="C19" s="28"/>
      <c r="D19" s="34" t="s">
        <v>63</v>
      </c>
      <c r="E19" s="125">
        <v>90</v>
      </c>
      <c r="F19" s="125">
        <v>214</v>
      </c>
      <c r="G19" s="125">
        <v>214</v>
      </c>
      <c r="H19" s="125">
        <v>214</v>
      </c>
      <c r="I19" s="98">
        <v>0</v>
      </c>
      <c r="J19" s="98">
        <v>0</v>
      </c>
      <c r="K19" s="98"/>
    </row>
    <row r="20" spans="1:11" x14ac:dyDescent="0.25">
      <c r="A20" s="28">
        <v>14</v>
      </c>
      <c r="B20" s="28"/>
      <c r="C20" s="28">
        <v>4</v>
      </c>
      <c r="D20" s="34" t="s">
        <v>268</v>
      </c>
      <c r="E20" s="124">
        <v>0</v>
      </c>
      <c r="F20" s="124">
        <v>0</v>
      </c>
      <c r="G20" s="124">
        <v>0</v>
      </c>
      <c r="H20" s="124">
        <v>0</v>
      </c>
      <c r="I20" s="123">
        <v>0</v>
      </c>
      <c r="J20" s="123">
        <v>0</v>
      </c>
      <c r="K20" s="98"/>
    </row>
    <row r="21" spans="1:11" ht="16.5" customHeight="1" x14ac:dyDescent="0.25">
      <c r="A21" s="28">
        <v>15</v>
      </c>
      <c r="B21" s="28"/>
      <c r="C21" s="28"/>
      <c r="D21" s="33" t="s">
        <v>10</v>
      </c>
      <c r="E21" s="125">
        <v>0</v>
      </c>
      <c r="F21" s="125">
        <v>0</v>
      </c>
      <c r="G21" s="125">
        <v>0</v>
      </c>
      <c r="H21" s="125">
        <v>0</v>
      </c>
      <c r="I21" s="98">
        <v>0</v>
      </c>
      <c r="J21" s="98">
        <v>0</v>
      </c>
      <c r="K21" s="98"/>
    </row>
    <row r="22" spans="1:11" ht="18.75" customHeight="1" x14ac:dyDescent="0.25">
      <c r="A22" s="28">
        <v>16</v>
      </c>
      <c r="B22" s="28"/>
      <c r="C22" s="28"/>
      <c r="D22" s="35" t="s">
        <v>14</v>
      </c>
      <c r="E22" s="125">
        <v>0</v>
      </c>
      <c r="F22" s="125">
        <v>0</v>
      </c>
      <c r="G22" s="125">
        <v>0</v>
      </c>
      <c r="H22" s="125">
        <v>0</v>
      </c>
      <c r="I22" s="98">
        <v>0</v>
      </c>
      <c r="J22" s="98">
        <v>0</v>
      </c>
      <c r="K22" s="98"/>
    </row>
    <row r="23" spans="1:11" x14ac:dyDescent="0.25">
      <c r="A23" s="28">
        <v>17</v>
      </c>
      <c r="B23" s="28"/>
      <c r="C23" s="28"/>
      <c r="D23" s="34" t="s">
        <v>63</v>
      </c>
      <c r="E23" s="125">
        <v>0</v>
      </c>
      <c r="F23" s="125">
        <v>0</v>
      </c>
      <c r="G23" s="125">
        <v>0</v>
      </c>
      <c r="H23" s="125">
        <v>0</v>
      </c>
      <c r="I23" s="98">
        <v>0</v>
      </c>
      <c r="J23" s="98">
        <v>0</v>
      </c>
      <c r="K23" s="98"/>
    </row>
    <row r="24" spans="1:11" x14ac:dyDescent="0.25">
      <c r="A24" s="28">
        <v>18</v>
      </c>
      <c r="B24" s="28"/>
      <c r="C24" s="28">
        <v>5</v>
      </c>
      <c r="D24" s="34" t="s">
        <v>269</v>
      </c>
      <c r="E24" s="124">
        <v>490</v>
      </c>
      <c r="F24" s="124">
        <v>173</v>
      </c>
      <c r="G24" s="124">
        <v>173</v>
      </c>
      <c r="H24" s="124">
        <v>173</v>
      </c>
      <c r="I24" s="123">
        <v>0</v>
      </c>
      <c r="J24" s="123">
        <v>0</v>
      </c>
      <c r="K24" s="98"/>
    </row>
    <row r="25" spans="1:11" x14ac:dyDescent="0.25">
      <c r="A25" s="28">
        <v>19</v>
      </c>
      <c r="B25" s="28"/>
      <c r="C25" s="28"/>
      <c r="D25" s="34" t="s">
        <v>63</v>
      </c>
      <c r="E25" s="125">
        <v>490</v>
      </c>
      <c r="F25" s="125">
        <v>173</v>
      </c>
      <c r="G25" s="125">
        <v>173</v>
      </c>
      <c r="H25" s="125">
        <v>173</v>
      </c>
      <c r="I25" s="98">
        <v>0</v>
      </c>
      <c r="J25" s="98">
        <v>0</v>
      </c>
      <c r="K25" s="98"/>
    </row>
    <row r="26" spans="1:11" x14ac:dyDescent="0.25">
      <c r="A26" s="28">
        <v>20</v>
      </c>
      <c r="B26" s="28"/>
      <c r="C26" s="28">
        <v>6</v>
      </c>
      <c r="D26" s="10" t="s">
        <v>12</v>
      </c>
      <c r="E26" s="124">
        <v>864</v>
      </c>
      <c r="F26" s="124">
        <v>605</v>
      </c>
      <c r="G26" s="124">
        <v>605</v>
      </c>
      <c r="H26" s="124">
        <v>605</v>
      </c>
      <c r="I26" s="123">
        <v>0</v>
      </c>
      <c r="J26" s="123">
        <v>0</v>
      </c>
      <c r="K26" s="98"/>
    </row>
    <row r="27" spans="1:11" x14ac:dyDescent="0.25">
      <c r="A27" s="28">
        <v>21</v>
      </c>
      <c r="B27" s="28"/>
      <c r="C27" s="28"/>
      <c r="D27" s="34" t="s">
        <v>63</v>
      </c>
      <c r="E27" s="125">
        <v>864</v>
      </c>
      <c r="F27" s="125">
        <v>605</v>
      </c>
      <c r="G27" s="125">
        <v>605</v>
      </c>
      <c r="H27" s="125">
        <v>605</v>
      </c>
      <c r="I27" s="98">
        <v>0</v>
      </c>
      <c r="J27" s="98">
        <v>0</v>
      </c>
      <c r="K27" s="98"/>
    </row>
    <row r="28" spans="1:11" x14ac:dyDescent="0.25">
      <c r="A28" s="28">
        <v>22</v>
      </c>
      <c r="B28" s="28"/>
      <c r="C28" s="28">
        <v>7</v>
      </c>
      <c r="D28" s="10" t="s">
        <v>270</v>
      </c>
      <c r="E28" s="124">
        <v>10</v>
      </c>
      <c r="F28" s="124">
        <v>0</v>
      </c>
      <c r="G28" s="124">
        <v>0</v>
      </c>
      <c r="H28" s="124">
        <v>0</v>
      </c>
      <c r="I28" s="123">
        <v>0</v>
      </c>
      <c r="J28" s="123">
        <v>0</v>
      </c>
      <c r="K28" s="98"/>
    </row>
    <row r="29" spans="1:11" x14ac:dyDescent="0.25">
      <c r="A29" s="28">
        <v>23</v>
      </c>
      <c r="B29" s="28"/>
      <c r="C29" s="28"/>
      <c r="D29" s="34" t="s">
        <v>63</v>
      </c>
      <c r="E29" s="125">
        <v>10</v>
      </c>
      <c r="F29" s="125">
        <v>0</v>
      </c>
      <c r="G29" s="125">
        <v>0</v>
      </c>
      <c r="H29" s="125">
        <v>0</v>
      </c>
      <c r="I29" s="98">
        <v>0</v>
      </c>
      <c r="J29" s="98">
        <v>0</v>
      </c>
      <c r="K29" s="98"/>
    </row>
    <row r="30" spans="1:11" ht="18.75" customHeight="1" x14ac:dyDescent="0.25">
      <c r="A30" s="28">
        <v>24</v>
      </c>
      <c r="B30" s="28"/>
      <c r="C30" s="28">
        <v>8</v>
      </c>
      <c r="D30" s="10" t="s">
        <v>220</v>
      </c>
      <c r="E30" s="124">
        <f>SUM(E31:E33)</f>
        <v>3142</v>
      </c>
      <c r="F30" s="124">
        <f>SUM(F31:F33)</f>
        <v>2165</v>
      </c>
      <c r="G30" s="124">
        <f>SUM(G31:G33)</f>
        <v>2165</v>
      </c>
      <c r="H30" s="124">
        <f>SUM(H31:H33)</f>
        <v>2165</v>
      </c>
      <c r="I30" s="123">
        <v>0</v>
      </c>
      <c r="J30" s="123">
        <v>0</v>
      </c>
      <c r="K30" s="98"/>
    </row>
    <row r="31" spans="1:11" ht="15.75" customHeight="1" x14ac:dyDescent="0.25">
      <c r="A31" s="28">
        <v>25</v>
      </c>
      <c r="B31" s="28"/>
      <c r="C31" s="28"/>
      <c r="D31" s="10" t="s">
        <v>10</v>
      </c>
      <c r="E31" s="125">
        <v>960</v>
      </c>
      <c r="F31" s="125">
        <v>961</v>
      </c>
      <c r="G31" s="125">
        <v>961</v>
      </c>
      <c r="H31" s="125">
        <v>961</v>
      </c>
      <c r="I31" s="98">
        <v>0</v>
      </c>
      <c r="J31" s="98">
        <v>0</v>
      </c>
      <c r="K31" s="98"/>
    </row>
    <row r="32" spans="1:11" ht="18" customHeight="1" x14ac:dyDescent="0.25">
      <c r="A32" s="28">
        <v>26</v>
      </c>
      <c r="B32" s="28"/>
      <c r="C32" s="28"/>
      <c r="D32" s="10" t="s">
        <v>14</v>
      </c>
      <c r="E32" s="125">
        <v>187</v>
      </c>
      <c r="F32" s="125">
        <v>169</v>
      </c>
      <c r="G32" s="125">
        <v>169</v>
      </c>
      <c r="H32" s="125">
        <v>169</v>
      </c>
      <c r="I32" s="98">
        <v>0</v>
      </c>
      <c r="J32" s="98">
        <v>0</v>
      </c>
      <c r="K32" s="98"/>
    </row>
    <row r="33" spans="1:11" x14ac:dyDescent="0.25">
      <c r="A33" s="28">
        <v>27</v>
      </c>
      <c r="B33" s="28"/>
      <c r="C33" s="28"/>
      <c r="D33" s="34" t="s">
        <v>63</v>
      </c>
      <c r="E33" s="125">
        <v>1995</v>
      </c>
      <c r="F33" s="125">
        <v>1035</v>
      </c>
      <c r="G33" s="125">
        <v>1035</v>
      </c>
      <c r="H33" s="125">
        <v>1035</v>
      </c>
      <c r="I33" s="98">
        <v>0</v>
      </c>
      <c r="J33" s="98">
        <v>0</v>
      </c>
      <c r="K33" s="98"/>
    </row>
    <row r="34" spans="1:11" ht="18" customHeight="1" x14ac:dyDescent="0.25">
      <c r="A34" s="28">
        <v>28</v>
      </c>
      <c r="B34" s="28"/>
      <c r="C34" s="28">
        <v>9</v>
      </c>
      <c r="D34" s="10" t="s">
        <v>16</v>
      </c>
      <c r="E34" s="124">
        <f>SUM(E35:E37)</f>
        <v>3657</v>
      </c>
      <c r="F34" s="124">
        <f>SUM(F35:F37)</f>
        <v>3794</v>
      </c>
      <c r="G34" s="124">
        <f>SUM(G35:G37)</f>
        <v>3794</v>
      </c>
      <c r="H34" s="124">
        <f>SUM(H35:H37)</f>
        <v>3794</v>
      </c>
      <c r="I34" s="123">
        <v>0</v>
      </c>
      <c r="J34" s="123">
        <v>0</v>
      </c>
      <c r="K34" s="98">
        <v>1</v>
      </c>
    </row>
    <row r="35" spans="1:11" ht="17.25" customHeight="1" x14ac:dyDescent="0.25">
      <c r="A35" s="28">
        <v>29</v>
      </c>
      <c r="B35" s="28"/>
      <c r="C35" s="28"/>
      <c r="D35" s="33" t="s">
        <v>10</v>
      </c>
      <c r="E35" s="125">
        <v>2282</v>
      </c>
      <c r="F35" s="125">
        <v>2102</v>
      </c>
      <c r="G35" s="125">
        <v>2102</v>
      </c>
      <c r="H35" s="125">
        <v>2102</v>
      </c>
      <c r="I35" s="98">
        <v>0</v>
      </c>
      <c r="J35" s="98">
        <v>0</v>
      </c>
      <c r="K35" s="98"/>
    </row>
    <row r="36" spans="1:11" ht="17.25" customHeight="1" x14ac:dyDescent="0.25">
      <c r="A36" s="28">
        <v>30</v>
      </c>
      <c r="B36" s="28"/>
      <c r="C36" s="28"/>
      <c r="D36" s="35" t="s">
        <v>14</v>
      </c>
      <c r="E36" s="125">
        <v>445</v>
      </c>
      <c r="F36" s="125">
        <v>427</v>
      </c>
      <c r="G36" s="125">
        <v>427</v>
      </c>
      <c r="H36" s="125">
        <v>427</v>
      </c>
      <c r="I36" s="98">
        <v>0</v>
      </c>
      <c r="J36" s="98">
        <v>0</v>
      </c>
      <c r="K36" s="98"/>
    </row>
    <row r="37" spans="1:11" x14ac:dyDescent="0.25">
      <c r="A37" s="28">
        <v>31</v>
      </c>
      <c r="B37" s="28"/>
      <c r="C37" s="28"/>
      <c r="D37" s="34" t="s">
        <v>63</v>
      </c>
      <c r="E37" s="125">
        <v>930</v>
      </c>
      <c r="F37" s="125">
        <v>1265</v>
      </c>
      <c r="G37" s="125">
        <v>1265</v>
      </c>
      <c r="H37" s="125">
        <v>1265</v>
      </c>
      <c r="I37" s="98">
        <v>0</v>
      </c>
      <c r="J37" s="98">
        <v>0</v>
      </c>
      <c r="K37" s="98"/>
    </row>
    <row r="38" spans="1:11" ht="16.5" customHeight="1" x14ac:dyDescent="0.25">
      <c r="A38" s="28">
        <v>32</v>
      </c>
      <c r="B38" s="28"/>
      <c r="C38" s="28">
        <v>10</v>
      </c>
      <c r="D38" s="10" t="s">
        <v>271</v>
      </c>
      <c r="E38" s="124">
        <v>0</v>
      </c>
      <c r="F38" s="124">
        <v>938</v>
      </c>
      <c r="G38" s="124">
        <v>938</v>
      </c>
      <c r="H38" s="124">
        <v>938</v>
      </c>
      <c r="I38" s="123">
        <v>0</v>
      </c>
      <c r="J38" s="123">
        <v>0</v>
      </c>
      <c r="K38" s="98"/>
    </row>
    <row r="39" spans="1:11" ht="16.5" customHeight="1" x14ac:dyDescent="0.25">
      <c r="A39" s="28">
        <v>33</v>
      </c>
      <c r="B39" s="28"/>
      <c r="C39" s="28"/>
      <c r="D39" s="10" t="s">
        <v>63</v>
      </c>
      <c r="E39" s="125">
        <v>0</v>
      </c>
      <c r="F39" s="125">
        <v>938</v>
      </c>
      <c r="G39" s="125">
        <v>938</v>
      </c>
      <c r="H39" s="125">
        <v>938</v>
      </c>
      <c r="I39" s="98">
        <v>0</v>
      </c>
      <c r="J39" s="98">
        <v>0</v>
      </c>
      <c r="K39" s="98"/>
    </row>
    <row r="40" spans="1:11" ht="16.5" customHeight="1" x14ac:dyDescent="0.25">
      <c r="A40" s="28">
        <v>34</v>
      </c>
      <c r="B40" s="28"/>
      <c r="C40" s="28">
        <v>11</v>
      </c>
      <c r="D40" s="10" t="s">
        <v>272</v>
      </c>
      <c r="E40" s="124">
        <v>280</v>
      </c>
      <c r="F40" s="123">
        <v>806</v>
      </c>
      <c r="G40" s="123">
        <v>806</v>
      </c>
      <c r="H40" s="123">
        <v>806</v>
      </c>
      <c r="I40" s="123">
        <v>0</v>
      </c>
      <c r="J40" s="123">
        <v>0</v>
      </c>
      <c r="K40" s="98"/>
    </row>
    <row r="41" spans="1:11" ht="18.75" customHeight="1" x14ac:dyDescent="0.25">
      <c r="A41" s="28">
        <v>35</v>
      </c>
      <c r="B41" s="28"/>
      <c r="C41" s="28"/>
      <c r="D41" s="10" t="s">
        <v>178</v>
      </c>
      <c r="E41" s="125">
        <v>280</v>
      </c>
      <c r="F41" s="98">
        <v>806</v>
      </c>
      <c r="G41" s="98">
        <v>806</v>
      </c>
      <c r="H41" s="98">
        <v>806</v>
      </c>
      <c r="I41" s="98">
        <v>0</v>
      </c>
      <c r="J41" s="98">
        <v>0</v>
      </c>
      <c r="K41" s="98"/>
    </row>
    <row r="42" spans="1:11" ht="16.5" customHeight="1" x14ac:dyDescent="0.25">
      <c r="A42" s="28">
        <v>36</v>
      </c>
      <c r="B42" s="28">
        <v>2</v>
      </c>
      <c r="C42" s="28"/>
      <c r="D42" s="10" t="s">
        <v>62</v>
      </c>
      <c r="E42" s="125">
        <v>1456</v>
      </c>
      <c r="F42" s="98">
        <v>1040</v>
      </c>
      <c r="G42" s="98">
        <v>1040</v>
      </c>
      <c r="H42" s="98">
        <v>1040</v>
      </c>
      <c r="I42" s="98">
        <v>0</v>
      </c>
      <c r="J42" s="98">
        <v>0</v>
      </c>
      <c r="K42" s="98"/>
    </row>
    <row r="43" spans="1:11" s="118" customFormat="1" ht="16.5" customHeight="1" x14ac:dyDescent="0.25">
      <c r="A43" s="28">
        <v>37</v>
      </c>
      <c r="B43" s="28"/>
      <c r="C43" s="28"/>
      <c r="D43" s="10" t="s">
        <v>278</v>
      </c>
      <c r="E43" s="125">
        <v>0</v>
      </c>
      <c r="F43" s="98">
        <v>180</v>
      </c>
      <c r="G43" s="98">
        <v>180</v>
      </c>
      <c r="H43" s="98">
        <v>180</v>
      </c>
      <c r="I43" s="98"/>
      <c r="J43" s="98"/>
      <c r="K43" s="98"/>
    </row>
    <row r="44" spans="1:11" ht="18" customHeight="1" x14ac:dyDescent="0.25">
      <c r="A44" s="28">
        <v>38</v>
      </c>
      <c r="B44" s="28">
        <v>3</v>
      </c>
      <c r="C44" s="28"/>
      <c r="D44" s="35" t="s">
        <v>273</v>
      </c>
      <c r="E44" s="125">
        <v>2422</v>
      </c>
      <c r="F44" s="98">
        <v>2835</v>
      </c>
      <c r="G44" s="98">
        <v>2835</v>
      </c>
      <c r="H44" s="98">
        <v>1721</v>
      </c>
      <c r="I44" s="98">
        <v>879</v>
      </c>
      <c r="J44" s="98">
        <v>235</v>
      </c>
      <c r="K44" s="98"/>
    </row>
    <row r="45" spans="1:11" ht="17.25" customHeight="1" x14ac:dyDescent="0.25">
      <c r="A45" s="28">
        <v>39</v>
      </c>
      <c r="B45" s="28">
        <v>4</v>
      </c>
      <c r="C45" s="28"/>
      <c r="D45" s="35" t="s">
        <v>38</v>
      </c>
      <c r="E45" s="125">
        <v>24317</v>
      </c>
      <c r="F45" s="98">
        <f>SUM(F46:F48)</f>
        <v>6127</v>
      </c>
      <c r="G45" s="98">
        <f>SUM(G46:G48)</f>
        <v>6127</v>
      </c>
      <c r="H45" s="98">
        <f>SUM(H46:H48)</f>
        <v>6127</v>
      </c>
      <c r="I45" s="98">
        <v>0</v>
      </c>
      <c r="J45" s="98">
        <v>0</v>
      </c>
      <c r="K45" s="98"/>
    </row>
    <row r="46" spans="1:11" ht="17.25" customHeight="1" x14ac:dyDescent="0.25">
      <c r="A46" s="28">
        <v>40</v>
      </c>
      <c r="B46" s="28"/>
      <c r="C46" s="28">
        <v>1</v>
      </c>
      <c r="D46" s="35" t="s">
        <v>200</v>
      </c>
      <c r="E46" s="125">
        <v>14317</v>
      </c>
      <c r="F46" s="98">
        <v>4209</v>
      </c>
      <c r="G46" s="98">
        <v>4209</v>
      </c>
      <c r="H46" s="98">
        <v>4209</v>
      </c>
      <c r="I46" s="98">
        <v>0</v>
      </c>
      <c r="J46" s="98">
        <v>0</v>
      </c>
      <c r="K46" s="98"/>
    </row>
    <row r="47" spans="1:11" x14ac:dyDescent="0.25">
      <c r="A47" s="28">
        <v>41</v>
      </c>
      <c r="B47" s="28"/>
      <c r="C47" s="28">
        <v>2</v>
      </c>
      <c r="D47" s="35" t="s">
        <v>203</v>
      </c>
      <c r="E47" s="125">
        <v>10000</v>
      </c>
      <c r="F47" s="98">
        <v>1880</v>
      </c>
      <c r="G47" s="98">
        <v>1880</v>
      </c>
      <c r="H47" s="98">
        <v>1880</v>
      </c>
      <c r="I47" s="98">
        <v>0</v>
      </c>
      <c r="J47" s="98"/>
      <c r="K47" s="98"/>
    </row>
    <row r="48" spans="1:11" ht="16.5" customHeight="1" x14ac:dyDescent="0.25">
      <c r="A48" s="28">
        <v>42</v>
      </c>
      <c r="B48" s="28"/>
      <c r="C48" s="28">
        <v>3</v>
      </c>
      <c r="D48" s="35" t="s">
        <v>274</v>
      </c>
      <c r="E48" s="125">
        <v>0</v>
      </c>
      <c r="F48" s="98">
        <v>38</v>
      </c>
      <c r="G48" s="98">
        <v>38</v>
      </c>
      <c r="H48" s="98">
        <v>38</v>
      </c>
      <c r="I48" s="98">
        <v>0</v>
      </c>
      <c r="J48" s="98">
        <v>0</v>
      </c>
      <c r="K48" s="98"/>
    </row>
    <row r="49" spans="1:13" x14ac:dyDescent="0.25">
      <c r="A49" s="28">
        <v>43</v>
      </c>
      <c r="B49" s="28">
        <v>5</v>
      </c>
      <c r="C49" s="28"/>
      <c r="D49" s="35" t="s">
        <v>15</v>
      </c>
      <c r="E49" s="125">
        <v>2800</v>
      </c>
      <c r="F49" s="98">
        <v>30136</v>
      </c>
      <c r="G49" s="98">
        <v>0</v>
      </c>
      <c r="H49" s="98">
        <v>0</v>
      </c>
      <c r="I49" s="98">
        <v>0</v>
      </c>
      <c r="J49" s="98">
        <v>0</v>
      </c>
      <c r="K49" s="98"/>
      <c r="M49" s="132"/>
    </row>
    <row r="50" spans="1:13" ht="18.75" customHeight="1" x14ac:dyDescent="0.25">
      <c r="A50" s="28">
        <v>44</v>
      </c>
      <c r="B50" s="28">
        <v>6</v>
      </c>
      <c r="C50" s="28"/>
      <c r="D50" s="35" t="s">
        <v>275</v>
      </c>
      <c r="E50" s="125">
        <v>638</v>
      </c>
      <c r="F50" s="98">
        <v>1602</v>
      </c>
      <c r="G50" s="98">
        <v>1602</v>
      </c>
      <c r="H50" s="98">
        <v>1602</v>
      </c>
      <c r="I50" s="98">
        <v>0</v>
      </c>
      <c r="J50" s="98">
        <v>0</v>
      </c>
      <c r="K50" s="98"/>
    </row>
    <row r="51" spans="1:13" ht="18" customHeight="1" x14ac:dyDescent="0.25">
      <c r="A51" s="28">
        <v>45</v>
      </c>
      <c r="B51" s="126"/>
      <c r="C51" s="127"/>
      <c r="D51" s="128" t="s">
        <v>276</v>
      </c>
      <c r="E51" s="130">
        <f>SUM(E50+E49+E45+E44+E42+E7)</f>
        <v>51779</v>
      </c>
      <c r="F51" s="129">
        <f>SUM(F50+F49+F44+F45+F42+F53+F54+F55)</f>
        <v>60956</v>
      </c>
      <c r="G51" s="129">
        <f>SUM(G50+G49+G44+G45+G42+G53+G54+G55)</f>
        <v>30820</v>
      </c>
      <c r="H51" s="129">
        <f>SUM(H50+H49+H44+H45+H42+H53+H54+H55)</f>
        <v>29706</v>
      </c>
      <c r="I51" s="129">
        <v>879</v>
      </c>
      <c r="J51" s="129">
        <v>235</v>
      </c>
      <c r="K51" s="98"/>
    </row>
    <row r="52" spans="1:13" x14ac:dyDescent="0.25">
      <c r="A52" s="28">
        <v>46</v>
      </c>
      <c r="B52" s="126"/>
      <c r="C52" s="127"/>
      <c r="D52" s="35"/>
      <c r="E52" s="125"/>
      <c r="F52" s="98"/>
      <c r="G52" s="98"/>
      <c r="H52" s="98"/>
      <c r="I52" s="98"/>
      <c r="J52" s="98"/>
      <c r="K52" s="98"/>
    </row>
    <row r="53" spans="1:13" ht="18" customHeight="1" x14ac:dyDescent="0.25">
      <c r="A53" s="28">
        <v>47</v>
      </c>
      <c r="B53" s="153" t="s">
        <v>277</v>
      </c>
      <c r="C53" s="154"/>
      <c r="D53" s="33" t="s">
        <v>10</v>
      </c>
      <c r="E53" s="125">
        <f>SUM(E9+E13+E17+E21+E31+E35)</f>
        <v>9161</v>
      </c>
      <c r="F53" s="98">
        <f>SUM(F9+F13+F17+F31+F35)</f>
        <v>9059</v>
      </c>
      <c r="G53" s="98">
        <f>SUM(G9+G13+G17+G31+G35)</f>
        <v>9059</v>
      </c>
      <c r="H53" s="98">
        <f>SUM(H9+H13+H17+H31+H35)</f>
        <v>9059</v>
      </c>
      <c r="I53" s="98"/>
      <c r="J53" s="98"/>
      <c r="K53" s="98"/>
    </row>
    <row r="54" spans="1:13" ht="15.75" customHeight="1" x14ac:dyDescent="0.25">
      <c r="A54" s="28">
        <v>48</v>
      </c>
      <c r="B54" s="155"/>
      <c r="C54" s="156"/>
      <c r="D54" s="99" t="s">
        <v>14</v>
      </c>
      <c r="E54" s="125">
        <f>SUM(E10+E14+E18+E22+E36+E32)</f>
        <v>1787</v>
      </c>
      <c r="F54" s="98">
        <f>SUM(F36+F32+F22+F18+F14+F10)</f>
        <v>1504</v>
      </c>
      <c r="G54" s="98">
        <f>SUM(G36+G32+G22+G18+G14+G10)</f>
        <v>1504</v>
      </c>
      <c r="H54" s="98">
        <f>SUM(H36+H32+H22+H18+H14+H10)</f>
        <v>1504</v>
      </c>
      <c r="I54" s="98"/>
      <c r="J54" s="98"/>
      <c r="K54" s="98"/>
    </row>
    <row r="55" spans="1:13" x14ac:dyDescent="0.25">
      <c r="A55" s="28">
        <v>49</v>
      </c>
      <c r="B55" s="157"/>
      <c r="C55" s="158"/>
      <c r="D55" s="34" t="s">
        <v>63</v>
      </c>
      <c r="E55" s="125">
        <f>SUM(E41+E37+E33+E29+E27+E25+E19+E23+E15+E11)</f>
        <v>9198</v>
      </c>
      <c r="F55" s="98">
        <f>SUM(F43+F41+F39+F37+F33+F29+F27+F25+F19+F23+F15+F11)</f>
        <v>8653</v>
      </c>
      <c r="G55" s="98">
        <f>SUM(G43+G41+G39+G37+G33+G29+G27+G25+G19+G23+G15+G11)</f>
        <v>8653</v>
      </c>
      <c r="H55" s="98">
        <f>SUM(H43+H41+H39+H37+H33+H29+H27+H25+H19+H23+H15+H11)</f>
        <v>8653</v>
      </c>
      <c r="I55" s="98"/>
      <c r="J55" s="98"/>
      <c r="K55" s="98"/>
    </row>
  </sheetData>
  <mergeCells count="5">
    <mergeCell ref="A1:K1"/>
    <mergeCell ref="A2:K2"/>
    <mergeCell ref="A3:K3"/>
    <mergeCell ref="A4:K4"/>
    <mergeCell ref="B53:C55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zoomScaleNormal="100" workbookViewId="0">
      <selection activeCell="H21" sqref="H21"/>
    </sheetView>
  </sheetViews>
  <sheetFormatPr defaultRowHeight="15" x14ac:dyDescent="0.25"/>
  <cols>
    <col min="1" max="1" width="4.5703125" customWidth="1"/>
    <col min="2" max="2" width="3.140625" customWidth="1"/>
    <col min="3" max="3" width="2.85546875" customWidth="1"/>
    <col min="4" max="4" width="3.28515625" customWidth="1"/>
    <col min="5" max="5" width="30.28515625" customWidth="1"/>
    <col min="6" max="6" width="10.140625" customWidth="1"/>
    <col min="7" max="7" width="10.28515625" customWidth="1"/>
    <col min="8" max="8" width="10.42578125" customWidth="1"/>
  </cols>
  <sheetData>
    <row r="1" spans="1:12" x14ac:dyDescent="0.25">
      <c r="A1" s="149" t="s">
        <v>281</v>
      </c>
      <c r="B1" s="149"/>
      <c r="C1" s="149"/>
      <c r="D1" s="149"/>
      <c r="E1" s="159"/>
      <c r="F1" s="159"/>
      <c r="G1" s="159"/>
      <c r="H1" s="159"/>
      <c r="I1" s="12"/>
      <c r="J1" s="12"/>
      <c r="K1" s="12"/>
      <c r="L1" s="12"/>
    </row>
    <row r="2" spans="1:12" x14ac:dyDescent="0.25">
      <c r="A2" s="149" t="s">
        <v>244</v>
      </c>
      <c r="B2" s="149"/>
      <c r="C2" s="149"/>
      <c r="D2" s="149"/>
      <c r="E2" s="159"/>
      <c r="F2" s="159"/>
      <c r="G2" s="159"/>
      <c r="H2" s="159"/>
      <c r="I2" s="12"/>
      <c r="J2" s="12"/>
      <c r="K2" s="12"/>
      <c r="L2" s="12"/>
    </row>
    <row r="3" spans="1:12" x14ac:dyDescent="0.25">
      <c r="A3" s="149" t="s">
        <v>248</v>
      </c>
      <c r="B3" s="149"/>
      <c r="C3" s="149"/>
      <c r="D3" s="149"/>
      <c r="E3" s="159"/>
      <c r="F3" s="159"/>
      <c r="G3" s="159"/>
      <c r="H3" s="159"/>
      <c r="I3" s="12"/>
      <c r="J3" s="12"/>
      <c r="K3" s="12"/>
      <c r="L3" s="12"/>
    </row>
    <row r="5" spans="1:12" x14ac:dyDescent="0.25">
      <c r="A5" s="149" t="s">
        <v>284</v>
      </c>
      <c r="B5" s="149"/>
      <c r="C5" s="149"/>
      <c r="D5" s="149"/>
      <c r="E5" s="149"/>
      <c r="F5" s="149"/>
      <c r="G5" s="149"/>
      <c r="H5" s="149"/>
    </row>
    <row r="6" spans="1:12" x14ac:dyDescent="0.25">
      <c r="A6" s="149" t="s">
        <v>249</v>
      </c>
      <c r="B6" s="149"/>
      <c r="C6" s="149"/>
      <c r="D6" s="149"/>
      <c r="E6" s="149"/>
      <c r="F6" s="149"/>
      <c r="G6" s="149"/>
      <c r="H6" s="149"/>
    </row>
    <row r="7" spans="1:12" x14ac:dyDescent="0.25">
      <c r="A7" s="8"/>
      <c r="B7" s="27"/>
      <c r="C7" s="8"/>
      <c r="D7" s="8"/>
      <c r="E7" s="8"/>
      <c r="F7" s="37"/>
      <c r="G7" s="38"/>
      <c r="H7" s="37"/>
    </row>
    <row r="8" spans="1:12" x14ac:dyDescent="0.25">
      <c r="A8" s="8"/>
      <c r="B8" s="27"/>
      <c r="C8" s="8"/>
      <c r="D8" s="8"/>
      <c r="E8" s="8"/>
      <c r="F8" s="37"/>
      <c r="G8" s="38"/>
      <c r="H8" s="37"/>
    </row>
    <row r="9" spans="1:12" x14ac:dyDescent="0.25">
      <c r="A9" s="3"/>
      <c r="B9" s="3"/>
      <c r="C9" s="3"/>
      <c r="D9" s="3"/>
      <c r="E9" s="3"/>
      <c r="F9" s="3"/>
      <c r="G9" s="3"/>
      <c r="H9" s="3"/>
    </row>
    <row r="10" spans="1:12" x14ac:dyDescent="0.25">
      <c r="A10" s="3"/>
      <c r="B10" s="3"/>
      <c r="C10" s="3"/>
      <c r="D10" s="3"/>
      <c r="E10" s="3"/>
      <c r="F10" s="3"/>
      <c r="G10" s="3"/>
      <c r="H10" s="3" t="s">
        <v>297</v>
      </c>
    </row>
    <row r="11" spans="1:12" ht="64.5" customHeight="1" x14ac:dyDescent="0.25">
      <c r="A11" s="31" t="s">
        <v>0</v>
      </c>
      <c r="B11" s="31" t="s">
        <v>17</v>
      </c>
      <c r="C11" s="31" t="s">
        <v>39</v>
      </c>
      <c r="D11" s="31" t="s">
        <v>43</v>
      </c>
      <c r="E11" s="7" t="s">
        <v>1</v>
      </c>
      <c r="F11" s="22" t="s">
        <v>238</v>
      </c>
      <c r="G11" s="22" t="s">
        <v>246</v>
      </c>
      <c r="H11" s="40" t="s">
        <v>240</v>
      </c>
    </row>
    <row r="12" spans="1:12" x14ac:dyDescent="0.25">
      <c r="A12" s="28" t="s">
        <v>2</v>
      </c>
      <c r="B12" s="28" t="s">
        <v>3</v>
      </c>
      <c r="C12" s="28" t="s">
        <v>4</v>
      </c>
      <c r="D12" s="7" t="s">
        <v>5</v>
      </c>
      <c r="E12" s="28" t="s">
        <v>6</v>
      </c>
      <c r="F12" s="28" t="s">
        <v>7</v>
      </c>
      <c r="G12" s="28" t="s">
        <v>8</v>
      </c>
      <c r="H12" s="28" t="s">
        <v>9</v>
      </c>
    </row>
    <row r="13" spans="1:12" x14ac:dyDescent="0.25">
      <c r="A13" s="28">
        <v>1</v>
      </c>
      <c r="B13" s="28">
        <v>3</v>
      </c>
      <c r="C13" s="2"/>
      <c r="D13" s="2"/>
      <c r="E13" s="7" t="s">
        <v>20</v>
      </c>
      <c r="F13" s="28"/>
      <c r="G13" s="28"/>
      <c r="H13" s="28"/>
    </row>
    <row r="14" spans="1:12" ht="24.75" x14ac:dyDescent="0.25">
      <c r="A14" s="28">
        <v>2</v>
      </c>
      <c r="B14" s="28"/>
      <c r="C14" s="2"/>
      <c r="D14" s="2">
        <v>1</v>
      </c>
      <c r="E14" s="6" t="s">
        <v>44</v>
      </c>
      <c r="F14" s="19">
        <v>879</v>
      </c>
      <c r="G14" s="19">
        <v>879</v>
      </c>
      <c r="H14" s="19">
        <v>879</v>
      </c>
    </row>
    <row r="15" spans="1:12" x14ac:dyDescent="0.25">
      <c r="A15" s="28">
        <v>3</v>
      </c>
      <c r="B15" s="28"/>
      <c r="C15" s="2"/>
      <c r="D15" s="2">
        <v>2</v>
      </c>
      <c r="E15" s="6" t="s">
        <v>282</v>
      </c>
      <c r="F15" s="20">
        <v>456</v>
      </c>
      <c r="G15" s="20">
        <v>456</v>
      </c>
      <c r="H15" s="20">
        <v>456</v>
      </c>
    </row>
    <row r="16" spans="1:12" ht="24.75" x14ac:dyDescent="0.25">
      <c r="A16" s="28">
        <v>4</v>
      </c>
      <c r="B16" s="28"/>
      <c r="C16" s="2"/>
      <c r="D16" s="2">
        <v>3</v>
      </c>
      <c r="E16" s="6" t="s">
        <v>18</v>
      </c>
      <c r="F16" s="20">
        <v>40</v>
      </c>
      <c r="G16" s="20">
        <v>40</v>
      </c>
      <c r="H16" s="20">
        <v>40</v>
      </c>
    </row>
    <row r="17" spans="1:8" x14ac:dyDescent="0.25">
      <c r="A17" s="28">
        <v>5</v>
      </c>
      <c r="B17" s="28"/>
      <c r="C17" s="2"/>
      <c r="D17" s="2">
        <v>4</v>
      </c>
      <c r="E17" s="99" t="s">
        <v>283</v>
      </c>
      <c r="F17" s="20">
        <v>200</v>
      </c>
      <c r="G17" s="20">
        <v>235</v>
      </c>
      <c r="H17" s="20">
        <v>235</v>
      </c>
    </row>
    <row r="18" spans="1:8" ht="24.75" x14ac:dyDescent="0.25">
      <c r="A18" s="28">
        <v>6</v>
      </c>
      <c r="B18" s="28"/>
      <c r="C18" s="2"/>
      <c r="D18" s="2">
        <v>5</v>
      </c>
      <c r="E18" s="6" t="s">
        <v>19</v>
      </c>
      <c r="F18" s="20">
        <v>328</v>
      </c>
      <c r="G18" s="20">
        <v>535</v>
      </c>
      <c r="H18" s="20">
        <v>535</v>
      </c>
    </row>
    <row r="19" spans="1:8" x14ac:dyDescent="0.25">
      <c r="A19" s="28">
        <v>7</v>
      </c>
      <c r="B19" s="28"/>
      <c r="C19" s="2"/>
      <c r="D19" s="2">
        <v>6</v>
      </c>
      <c r="E19" s="6" t="s">
        <v>228</v>
      </c>
      <c r="F19" s="20">
        <v>282</v>
      </c>
      <c r="G19" s="20">
        <v>364</v>
      </c>
      <c r="H19" s="20">
        <v>364</v>
      </c>
    </row>
    <row r="20" spans="1:8" x14ac:dyDescent="0.25">
      <c r="A20" s="28">
        <v>8</v>
      </c>
      <c r="B20" s="28"/>
      <c r="C20" s="2"/>
      <c r="D20" s="2">
        <v>7</v>
      </c>
      <c r="E20" s="6" t="s">
        <v>285</v>
      </c>
      <c r="F20" s="20">
        <v>0</v>
      </c>
      <c r="G20" s="20">
        <v>75</v>
      </c>
      <c r="H20" s="20">
        <v>75</v>
      </c>
    </row>
    <row r="21" spans="1:8" x14ac:dyDescent="0.25">
      <c r="A21" s="28">
        <v>9</v>
      </c>
      <c r="B21" s="28"/>
      <c r="C21" s="2"/>
      <c r="D21" s="2">
        <v>8</v>
      </c>
      <c r="E21" s="6" t="s">
        <v>227</v>
      </c>
      <c r="F21" s="20">
        <v>0</v>
      </c>
      <c r="G21" s="20">
        <v>251</v>
      </c>
      <c r="H21" s="20">
        <v>251</v>
      </c>
    </row>
    <row r="22" spans="1:8" x14ac:dyDescent="0.25">
      <c r="A22" s="28">
        <v>10</v>
      </c>
      <c r="B22" s="28"/>
      <c r="C22" s="2"/>
      <c r="D22" s="2"/>
      <c r="E22" s="6" t="s">
        <v>20</v>
      </c>
      <c r="F22" s="20">
        <f>SUM(F14:F21)</f>
        <v>2185</v>
      </c>
      <c r="G22" s="20">
        <f>SUM(G14:G21)</f>
        <v>2835</v>
      </c>
      <c r="H22" s="20">
        <f>SUM(H14:H21)</f>
        <v>2835</v>
      </c>
    </row>
  </sheetData>
  <mergeCells count="5">
    <mergeCell ref="A6:H6"/>
    <mergeCell ref="A1:H1"/>
    <mergeCell ref="A2:H2"/>
    <mergeCell ref="A3:H3"/>
    <mergeCell ref="A5:H5"/>
  </mergeCells>
  <phoneticPr fontId="0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120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4"/>
  <sheetViews>
    <sheetView view="pageBreakPreview" zoomScale="60" zoomScaleNormal="100" workbookViewId="0">
      <selection activeCell="F30" sqref="F30"/>
    </sheetView>
  </sheetViews>
  <sheetFormatPr defaultRowHeight="15" x14ac:dyDescent="0.25"/>
  <cols>
    <col min="1" max="1" width="6" customWidth="1"/>
    <col min="2" max="2" width="3.28515625" customWidth="1"/>
    <col min="3" max="3" width="3" customWidth="1"/>
    <col min="4" max="4" width="3.42578125" customWidth="1"/>
    <col min="5" max="5" width="24.7109375" customWidth="1"/>
    <col min="6" max="8" width="10.28515625" customWidth="1"/>
    <col min="9" max="9" width="10.42578125" customWidth="1"/>
  </cols>
  <sheetData>
    <row r="1" spans="1:17" x14ac:dyDescent="0.25">
      <c r="A1" s="140" t="s">
        <v>286</v>
      </c>
      <c r="B1" s="140"/>
      <c r="C1" s="140"/>
      <c r="D1" s="140"/>
      <c r="E1" s="140"/>
      <c r="F1" s="140"/>
      <c r="G1" s="140"/>
      <c r="H1" s="140"/>
      <c r="I1" s="140"/>
      <c r="J1" s="140"/>
      <c r="K1" s="37"/>
      <c r="L1" s="37"/>
    </row>
    <row r="2" spans="1:17" x14ac:dyDescent="0.25">
      <c r="A2" s="140" t="s">
        <v>244</v>
      </c>
      <c r="B2" s="140"/>
      <c r="C2" s="140"/>
      <c r="D2" s="140"/>
      <c r="E2" s="140"/>
      <c r="F2" s="140"/>
      <c r="G2" s="140"/>
      <c r="H2" s="140"/>
      <c r="I2" s="140"/>
      <c r="J2" s="140"/>
      <c r="K2" s="37"/>
      <c r="L2" s="37"/>
    </row>
    <row r="3" spans="1:17" x14ac:dyDescent="0.25">
      <c r="A3" s="140" t="s">
        <v>245</v>
      </c>
      <c r="B3" s="140"/>
      <c r="C3" s="140"/>
      <c r="D3" s="140"/>
      <c r="E3" s="140"/>
      <c r="F3" s="140"/>
      <c r="G3" s="140"/>
      <c r="H3" s="140"/>
      <c r="I3" s="140"/>
      <c r="J3" s="140"/>
      <c r="K3" s="37"/>
      <c r="L3" s="37"/>
    </row>
    <row r="4" spans="1:17" ht="15.75" x14ac:dyDescent="0.25">
      <c r="A4" s="160"/>
      <c r="B4" s="160"/>
      <c r="C4" s="160"/>
      <c r="D4" s="160"/>
      <c r="E4" s="160"/>
      <c r="F4" s="160"/>
      <c r="G4" s="160"/>
      <c r="H4" s="160"/>
      <c r="I4" s="160"/>
      <c r="J4" s="21"/>
      <c r="K4" s="21"/>
      <c r="L4" s="21"/>
      <c r="M4" s="21"/>
      <c r="N4" s="21"/>
      <c r="O4" s="21"/>
      <c r="P4" s="21"/>
      <c r="Q4" s="21"/>
    </row>
    <row r="5" spans="1:17" x14ac:dyDescent="0.25">
      <c r="A5" s="149" t="s">
        <v>287</v>
      </c>
      <c r="B5" s="149"/>
      <c r="C5" s="149"/>
      <c r="D5" s="149"/>
      <c r="E5" s="149"/>
      <c r="F5" s="149"/>
      <c r="G5" s="149"/>
      <c r="H5" s="149"/>
      <c r="I5" s="149"/>
    </row>
    <row r="6" spans="1:17" x14ac:dyDescent="0.25">
      <c r="A6" s="3"/>
      <c r="B6" s="3"/>
      <c r="C6" s="3"/>
      <c r="D6" s="3"/>
      <c r="E6" s="3"/>
      <c r="F6" s="3"/>
      <c r="G6" s="3"/>
      <c r="H6" s="3"/>
      <c r="I6" s="3" t="s">
        <v>64</v>
      </c>
    </row>
    <row r="7" spans="1:17" ht="52.5" customHeight="1" x14ac:dyDescent="0.25">
      <c r="A7" s="32" t="s">
        <v>0</v>
      </c>
      <c r="B7" s="32" t="s">
        <v>17</v>
      </c>
      <c r="C7" s="32" t="s">
        <v>39</v>
      </c>
      <c r="D7" s="32" t="s">
        <v>43</v>
      </c>
      <c r="E7" s="11" t="s">
        <v>41</v>
      </c>
      <c r="F7" s="17" t="s">
        <v>238</v>
      </c>
      <c r="G7" s="17" t="s">
        <v>246</v>
      </c>
      <c r="H7" s="40" t="s">
        <v>240</v>
      </c>
      <c r="I7" s="40" t="s">
        <v>247</v>
      </c>
    </row>
    <row r="8" spans="1:17" x14ac:dyDescent="0.25">
      <c r="A8" s="28" t="s">
        <v>2</v>
      </c>
      <c r="B8" s="28" t="s">
        <v>3</v>
      </c>
      <c r="C8" s="28" t="s">
        <v>4</v>
      </c>
      <c r="D8" s="28" t="s">
        <v>5</v>
      </c>
      <c r="E8" s="28" t="s">
        <v>6</v>
      </c>
      <c r="F8" s="28" t="s">
        <v>7</v>
      </c>
      <c r="G8" s="28" t="s">
        <v>8</v>
      </c>
      <c r="H8" s="28" t="s">
        <v>9</v>
      </c>
      <c r="I8" s="28" t="s">
        <v>25</v>
      </c>
    </row>
    <row r="9" spans="1:17" x14ac:dyDescent="0.25">
      <c r="A9" s="28">
        <v>1</v>
      </c>
      <c r="B9" s="28">
        <v>4</v>
      </c>
      <c r="C9" s="28"/>
      <c r="D9" s="28"/>
      <c r="E9" s="25" t="s">
        <v>38</v>
      </c>
      <c r="F9" s="28">
        <v>24317</v>
      </c>
      <c r="G9" s="28">
        <v>6127</v>
      </c>
      <c r="H9" s="28">
        <v>6127</v>
      </c>
      <c r="I9" s="28">
        <v>25</v>
      </c>
    </row>
    <row r="10" spans="1:17" x14ac:dyDescent="0.25">
      <c r="A10" s="28">
        <v>2</v>
      </c>
      <c r="B10" s="28"/>
      <c r="C10" s="28"/>
      <c r="D10" s="28"/>
      <c r="E10" s="1"/>
      <c r="F10" s="1"/>
      <c r="G10" s="1"/>
      <c r="H10" s="1"/>
      <c r="I10" s="1"/>
    </row>
    <row r="11" spans="1:17" x14ac:dyDescent="0.25">
      <c r="A11" s="28">
        <v>3</v>
      </c>
      <c r="B11" s="28"/>
      <c r="C11" s="28">
        <v>1</v>
      </c>
      <c r="D11" s="28"/>
      <c r="E11" s="42" t="s">
        <v>200</v>
      </c>
      <c r="F11" s="28">
        <v>14317</v>
      </c>
      <c r="G11" s="28">
        <v>4209</v>
      </c>
      <c r="H11" s="28">
        <v>4209</v>
      </c>
      <c r="I11" s="28">
        <v>29</v>
      </c>
    </row>
    <row r="12" spans="1:17" x14ac:dyDescent="0.25">
      <c r="A12" s="28">
        <v>4</v>
      </c>
      <c r="B12" s="28"/>
      <c r="C12" s="28"/>
      <c r="D12" s="28"/>
      <c r="E12" s="1" t="s">
        <v>298</v>
      </c>
      <c r="F12" s="28">
        <v>9296</v>
      </c>
      <c r="G12" s="28">
        <v>3715</v>
      </c>
      <c r="H12" s="28">
        <v>3715</v>
      </c>
      <c r="I12" s="28">
        <v>40</v>
      </c>
    </row>
    <row r="13" spans="1:17" x14ac:dyDescent="0.25">
      <c r="A13" s="28">
        <v>5</v>
      </c>
      <c r="B13" s="28"/>
      <c r="C13" s="28"/>
      <c r="D13" s="28"/>
      <c r="E13" s="1" t="s">
        <v>299</v>
      </c>
      <c r="F13" s="28">
        <v>1054</v>
      </c>
      <c r="G13" s="28">
        <v>494</v>
      </c>
      <c r="H13" s="28">
        <v>494</v>
      </c>
      <c r="I13" s="28">
        <v>47</v>
      </c>
    </row>
    <row r="14" spans="1:17" x14ac:dyDescent="0.25">
      <c r="A14" s="28">
        <v>6</v>
      </c>
      <c r="B14" s="28"/>
      <c r="C14" s="28"/>
      <c r="D14" s="28"/>
      <c r="E14" s="1" t="s">
        <v>300</v>
      </c>
      <c r="F14" s="28">
        <v>3967</v>
      </c>
      <c r="G14" s="28">
        <v>0</v>
      </c>
      <c r="H14" s="28">
        <v>0</v>
      </c>
      <c r="I14" s="28">
        <v>0</v>
      </c>
    </row>
    <row r="15" spans="1:17" x14ac:dyDescent="0.25">
      <c r="A15" s="28">
        <v>7</v>
      </c>
      <c r="B15" s="28"/>
      <c r="C15" s="28"/>
      <c r="D15" s="28"/>
      <c r="E15" s="1"/>
      <c r="F15" s="1"/>
      <c r="G15" s="1"/>
      <c r="H15" s="1"/>
      <c r="I15" s="1"/>
    </row>
    <row r="17" spans="1:12" x14ac:dyDescent="0.25">
      <c r="A17" s="149" t="s">
        <v>288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36"/>
      <c r="L17" s="36"/>
    </row>
    <row r="18" spans="1:12" x14ac:dyDescent="0.25">
      <c r="A18" s="149" t="s">
        <v>244</v>
      </c>
      <c r="B18" s="149"/>
      <c r="C18" s="149"/>
      <c r="D18" s="149"/>
      <c r="E18" s="149"/>
      <c r="F18" s="149"/>
      <c r="G18" s="149"/>
      <c r="H18" s="149"/>
      <c r="I18" s="149"/>
      <c r="J18" s="149"/>
      <c r="K18" s="36"/>
      <c r="L18" s="36"/>
    </row>
    <row r="19" spans="1:12" x14ac:dyDescent="0.25">
      <c r="A19" s="149" t="s">
        <v>245</v>
      </c>
      <c r="B19" s="149"/>
      <c r="C19" s="149"/>
      <c r="D19" s="149"/>
      <c r="E19" s="149"/>
      <c r="F19" s="149"/>
      <c r="G19" s="149"/>
      <c r="H19" s="149"/>
      <c r="I19" s="149"/>
      <c r="J19" s="149"/>
      <c r="K19" s="36"/>
      <c r="L19" s="36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12" ht="15.75" x14ac:dyDescent="0.25">
      <c r="A21" s="160"/>
      <c r="B21" s="160"/>
      <c r="C21" s="160"/>
      <c r="D21" s="160"/>
      <c r="E21" s="160"/>
      <c r="F21" s="160"/>
      <c r="G21" s="160"/>
      <c r="H21" s="160"/>
      <c r="I21" s="160"/>
    </row>
    <row r="22" spans="1:12" ht="30" customHeight="1" x14ac:dyDescent="0.25">
      <c r="A22" s="161" t="s">
        <v>289</v>
      </c>
      <c r="B22" s="161"/>
      <c r="C22" s="161"/>
      <c r="D22" s="161"/>
      <c r="E22" s="162"/>
      <c r="F22" s="163"/>
      <c r="G22" s="163"/>
      <c r="H22" s="163"/>
      <c r="I22" s="16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 t="s">
        <v>64</v>
      </c>
    </row>
    <row r="24" spans="1:12" ht="65.25" customHeight="1" x14ac:dyDescent="0.25">
      <c r="A24" s="32" t="s">
        <v>0</v>
      </c>
      <c r="B24" s="32" t="s">
        <v>17</v>
      </c>
      <c r="C24" s="32" t="s">
        <v>39</v>
      </c>
      <c r="D24" s="32" t="s">
        <v>43</v>
      </c>
      <c r="E24" s="22" t="s">
        <v>42</v>
      </c>
      <c r="F24" s="17" t="s">
        <v>238</v>
      </c>
      <c r="G24" s="17" t="s">
        <v>246</v>
      </c>
      <c r="H24" s="40" t="s">
        <v>240</v>
      </c>
      <c r="I24" s="40" t="s">
        <v>247</v>
      </c>
    </row>
    <row r="25" spans="1:12" x14ac:dyDescent="0.25">
      <c r="A25" s="28" t="s">
        <v>2</v>
      </c>
      <c r="B25" s="28" t="s">
        <v>3</v>
      </c>
      <c r="C25" s="28" t="s">
        <v>4</v>
      </c>
      <c r="D25" s="28" t="s">
        <v>5</v>
      </c>
      <c r="E25" s="28" t="s">
        <v>6</v>
      </c>
      <c r="F25" s="28" t="s">
        <v>7</v>
      </c>
      <c r="G25" s="28" t="s">
        <v>8</v>
      </c>
      <c r="H25" s="28" t="s">
        <v>9</v>
      </c>
      <c r="I25" s="28" t="s">
        <v>25</v>
      </c>
    </row>
    <row r="26" spans="1:12" x14ac:dyDescent="0.25">
      <c r="A26" s="28">
        <v>1</v>
      </c>
      <c r="B26" s="28"/>
      <c r="C26" s="28">
        <v>2</v>
      </c>
      <c r="D26" s="28"/>
      <c r="E26" s="28" t="s">
        <v>301</v>
      </c>
      <c r="F26" s="28">
        <v>10000</v>
      </c>
      <c r="G26" s="28">
        <v>1880</v>
      </c>
      <c r="H26" s="28">
        <v>1880</v>
      </c>
      <c r="I26" s="28">
        <v>18.8</v>
      </c>
    </row>
    <row r="27" spans="1:12" x14ac:dyDescent="0.25">
      <c r="A27" s="28">
        <v>2</v>
      </c>
      <c r="B27" s="28"/>
      <c r="C27" s="28">
        <v>3</v>
      </c>
      <c r="D27" s="28"/>
      <c r="E27" s="28" t="s">
        <v>221</v>
      </c>
      <c r="F27" s="28">
        <v>0</v>
      </c>
      <c r="G27" s="28">
        <v>38</v>
      </c>
      <c r="H27" s="28">
        <v>38</v>
      </c>
      <c r="I27" s="28">
        <v>0</v>
      </c>
    </row>
    <row r="28" spans="1:12" x14ac:dyDescent="0.25">
      <c r="A28" s="28">
        <v>3</v>
      </c>
      <c r="B28" s="28"/>
      <c r="C28" s="28"/>
      <c r="D28" s="28"/>
      <c r="E28" s="1"/>
      <c r="F28" s="1"/>
      <c r="G28" s="1"/>
      <c r="H28" s="1"/>
      <c r="I28" s="1"/>
    </row>
    <row r="34" spans="1:9" x14ac:dyDescent="0.25">
      <c r="A34" s="23"/>
      <c r="B34" s="23"/>
      <c r="C34" s="23"/>
      <c r="D34" s="23"/>
      <c r="E34" s="24"/>
      <c r="F34" s="24"/>
      <c r="G34" s="24"/>
      <c r="H34" s="24"/>
      <c r="I34" s="24"/>
    </row>
  </sheetData>
  <mergeCells count="10">
    <mergeCell ref="A18:J18"/>
    <mergeCell ref="A19:J19"/>
    <mergeCell ref="A21:I21"/>
    <mergeCell ref="A22:I22"/>
    <mergeCell ref="A1:J1"/>
    <mergeCell ref="A2:J2"/>
    <mergeCell ref="A3:J3"/>
    <mergeCell ref="A4:I4"/>
    <mergeCell ref="A5:I5"/>
    <mergeCell ref="A17:J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view="pageBreakPreview" zoomScale="60" zoomScaleNormal="100" workbookViewId="0">
      <selection activeCell="E48" sqref="E48"/>
    </sheetView>
  </sheetViews>
  <sheetFormatPr defaultRowHeight="15" x14ac:dyDescent="0.25"/>
  <cols>
    <col min="1" max="1" width="9.85546875" customWidth="1"/>
    <col min="2" max="2" width="9.7109375" customWidth="1"/>
    <col min="3" max="3" width="52.140625" customWidth="1"/>
    <col min="4" max="4" width="14.28515625" customWidth="1"/>
  </cols>
  <sheetData>
    <row r="1" spans="1:4" x14ac:dyDescent="0.25">
      <c r="A1" s="149" t="s">
        <v>290</v>
      </c>
      <c r="B1" s="149"/>
      <c r="C1" s="149"/>
      <c r="D1" s="149"/>
    </row>
    <row r="2" spans="1:4" x14ac:dyDescent="0.25">
      <c r="A2" s="149" t="s">
        <v>233</v>
      </c>
      <c r="B2" s="149"/>
      <c r="C2" s="149"/>
      <c r="D2" s="149"/>
    </row>
    <row r="3" spans="1:4" x14ac:dyDescent="0.25">
      <c r="A3" s="149" t="s">
        <v>241</v>
      </c>
      <c r="B3" s="149"/>
      <c r="C3" s="149"/>
      <c r="D3" s="149"/>
    </row>
    <row r="5" spans="1:4" x14ac:dyDescent="0.25">
      <c r="A5" s="149" t="s">
        <v>291</v>
      </c>
      <c r="B5" s="149"/>
      <c r="C5" s="149"/>
      <c r="D5" s="149"/>
    </row>
    <row r="6" spans="1:4" x14ac:dyDescent="0.25">
      <c r="D6" t="s">
        <v>64</v>
      </c>
    </row>
    <row r="7" spans="1:4" x14ac:dyDescent="0.25">
      <c r="A7" s="1" t="s">
        <v>0</v>
      </c>
      <c r="B7" s="1"/>
      <c r="C7" s="43" t="s">
        <v>1</v>
      </c>
      <c r="D7" s="42" t="s">
        <v>242</v>
      </c>
    </row>
    <row r="8" spans="1:4" x14ac:dyDescent="0.25">
      <c r="A8" s="42" t="s">
        <v>2</v>
      </c>
      <c r="B8" s="42" t="s">
        <v>3</v>
      </c>
      <c r="C8" s="42" t="s">
        <v>4</v>
      </c>
      <c r="D8" s="42" t="s">
        <v>5</v>
      </c>
    </row>
    <row r="9" spans="1:4" x14ac:dyDescent="0.25">
      <c r="A9" s="28">
        <v>1</v>
      </c>
      <c r="B9" s="28"/>
      <c r="C9" s="1" t="s">
        <v>65</v>
      </c>
      <c r="D9" s="20">
        <v>31361</v>
      </c>
    </row>
    <row r="10" spans="1:4" x14ac:dyDescent="0.25">
      <c r="A10" s="28">
        <v>2</v>
      </c>
      <c r="B10" s="28"/>
      <c r="C10" s="1" t="s">
        <v>66</v>
      </c>
      <c r="D10" s="20">
        <v>29217</v>
      </c>
    </row>
    <row r="11" spans="1:4" x14ac:dyDescent="0.25">
      <c r="A11" s="28">
        <v>3</v>
      </c>
      <c r="B11" s="28"/>
      <c r="C11" s="1" t="s">
        <v>67</v>
      </c>
      <c r="D11" s="20">
        <v>2144</v>
      </c>
    </row>
    <row r="12" spans="1:4" x14ac:dyDescent="0.25">
      <c r="A12" s="28">
        <v>4</v>
      </c>
      <c r="B12" s="28"/>
      <c r="C12" s="1" t="s">
        <v>68</v>
      </c>
      <c r="D12" s="20">
        <v>29594</v>
      </c>
    </row>
    <row r="13" spans="1:4" x14ac:dyDescent="0.25">
      <c r="A13" s="28">
        <v>5</v>
      </c>
      <c r="B13" s="28"/>
      <c r="C13" s="1" t="s">
        <v>69</v>
      </c>
      <c r="D13" s="20">
        <v>1602</v>
      </c>
    </row>
    <row r="14" spans="1:4" x14ac:dyDescent="0.25">
      <c r="A14" s="28">
        <v>6</v>
      </c>
      <c r="B14" s="28"/>
      <c r="C14" s="1" t="s">
        <v>70</v>
      </c>
      <c r="D14" s="20">
        <v>27992</v>
      </c>
    </row>
    <row r="15" spans="1:4" x14ac:dyDescent="0.25">
      <c r="A15" s="28">
        <v>7</v>
      </c>
      <c r="B15" s="28"/>
      <c r="C15" s="1" t="s">
        <v>71</v>
      </c>
      <c r="D15" s="20">
        <v>30136</v>
      </c>
    </row>
    <row r="16" spans="1:4" x14ac:dyDescent="0.25">
      <c r="A16" s="28">
        <v>8</v>
      </c>
      <c r="B16" s="28"/>
      <c r="C16" s="1" t="s">
        <v>72</v>
      </c>
      <c r="D16" s="20">
        <v>30136</v>
      </c>
    </row>
    <row r="18" spans="1:4" x14ac:dyDescent="0.25">
      <c r="A18" s="149" t="s">
        <v>292</v>
      </c>
      <c r="B18" s="149"/>
      <c r="C18" s="149"/>
      <c r="D18" s="149"/>
    </row>
    <row r="19" spans="1:4" x14ac:dyDescent="0.25">
      <c r="A19" s="149" t="s">
        <v>233</v>
      </c>
      <c r="B19" s="149"/>
      <c r="C19" s="149"/>
      <c r="D19" s="149"/>
    </row>
    <row r="20" spans="1:4" x14ac:dyDescent="0.25">
      <c r="A20" s="149" t="s">
        <v>241</v>
      </c>
      <c r="B20" s="149"/>
      <c r="C20" s="149"/>
      <c r="D20" s="149"/>
    </row>
    <row r="21" spans="1:4" x14ac:dyDescent="0.25">
      <c r="A21" s="149" t="s">
        <v>293</v>
      </c>
      <c r="B21" s="149"/>
      <c r="C21" s="149"/>
      <c r="D21" s="149"/>
    </row>
    <row r="22" spans="1:4" x14ac:dyDescent="0.25">
      <c r="D22" t="s">
        <v>64</v>
      </c>
    </row>
    <row r="23" spans="1:4" x14ac:dyDescent="0.25">
      <c r="A23" s="1" t="s">
        <v>0</v>
      </c>
      <c r="B23" s="1" t="s">
        <v>0</v>
      </c>
      <c r="C23" s="1" t="s">
        <v>1</v>
      </c>
      <c r="D23" s="42" t="s">
        <v>243</v>
      </c>
    </row>
    <row r="24" spans="1:4" x14ac:dyDescent="0.25">
      <c r="A24" s="42" t="s">
        <v>2</v>
      </c>
      <c r="B24" s="42" t="s">
        <v>3</v>
      </c>
      <c r="C24" s="42" t="s">
        <v>4</v>
      </c>
      <c r="D24" s="42" t="s">
        <v>5</v>
      </c>
    </row>
    <row r="25" spans="1:4" x14ac:dyDescent="0.25">
      <c r="A25" s="28">
        <v>1</v>
      </c>
      <c r="B25" s="28"/>
      <c r="C25" s="1" t="s">
        <v>73</v>
      </c>
      <c r="D25" s="20">
        <v>5068</v>
      </c>
    </row>
    <row r="26" spans="1:4" x14ac:dyDescent="0.25">
      <c r="A26" s="28">
        <v>2</v>
      </c>
      <c r="B26" s="28"/>
      <c r="C26" s="1" t="s">
        <v>74</v>
      </c>
      <c r="D26" s="20">
        <v>1214</v>
      </c>
    </row>
    <row r="27" spans="1:4" x14ac:dyDescent="0.25">
      <c r="A27" s="28">
        <v>3</v>
      </c>
      <c r="B27" s="28"/>
      <c r="C27" s="1" t="s">
        <v>223</v>
      </c>
      <c r="D27" s="20">
        <v>43</v>
      </c>
    </row>
    <row r="28" spans="1:4" x14ac:dyDescent="0.25">
      <c r="A28" s="28">
        <v>4</v>
      </c>
      <c r="B28" s="28" t="s">
        <v>25</v>
      </c>
      <c r="C28" s="1" t="s">
        <v>222</v>
      </c>
      <c r="D28" s="20">
        <v>6324</v>
      </c>
    </row>
    <row r="29" spans="1:4" x14ac:dyDescent="0.25">
      <c r="A29" s="28">
        <v>5</v>
      </c>
      <c r="B29" s="28" t="s">
        <v>75</v>
      </c>
      <c r="C29" s="1" t="s">
        <v>76</v>
      </c>
      <c r="D29" s="20">
        <v>0</v>
      </c>
    </row>
    <row r="30" spans="1:4" x14ac:dyDescent="0.25">
      <c r="A30" s="28">
        <v>6</v>
      </c>
      <c r="B30" s="28"/>
      <c r="C30" s="1" t="s">
        <v>77</v>
      </c>
      <c r="D30" s="20">
        <v>17086</v>
      </c>
    </row>
    <row r="31" spans="1:4" x14ac:dyDescent="0.25">
      <c r="A31" s="28">
        <v>7</v>
      </c>
      <c r="B31" s="28"/>
      <c r="C31" s="1" t="s">
        <v>224</v>
      </c>
      <c r="D31" s="20">
        <v>6287</v>
      </c>
    </row>
    <row r="32" spans="1:4" x14ac:dyDescent="0.25">
      <c r="A32" s="28">
        <v>8</v>
      </c>
      <c r="B32" s="28"/>
      <c r="C32" s="1" t="s">
        <v>225</v>
      </c>
      <c r="D32" s="20">
        <v>1053</v>
      </c>
    </row>
    <row r="33" spans="1:4" x14ac:dyDescent="0.25">
      <c r="A33" s="28">
        <v>9</v>
      </c>
      <c r="B33" s="28"/>
      <c r="C33" s="1" t="s">
        <v>78</v>
      </c>
      <c r="D33" s="20">
        <v>273</v>
      </c>
    </row>
    <row r="34" spans="1:4" x14ac:dyDescent="0.25">
      <c r="A34" s="28">
        <v>10</v>
      </c>
      <c r="B34" s="28" t="s">
        <v>79</v>
      </c>
      <c r="C34" s="1" t="s">
        <v>80</v>
      </c>
      <c r="D34" s="20">
        <f>SUM(D30:D33)</f>
        <v>24699</v>
      </c>
    </row>
    <row r="35" spans="1:4" x14ac:dyDescent="0.25">
      <c r="A35" s="28">
        <v>11</v>
      </c>
      <c r="B35" s="28"/>
      <c r="C35" s="1" t="s">
        <v>81</v>
      </c>
      <c r="D35" s="20">
        <v>2481</v>
      </c>
    </row>
    <row r="36" spans="1:4" x14ac:dyDescent="0.25">
      <c r="A36" s="28">
        <v>12</v>
      </c>
      <c r="B36" s="28"/>
      <c r="C36" s="1" t="s">
        <v>82</v>
      </c>
      <c r="D36" s="20">
        <v>4711</v>
      </c>
    </row>
    <row r="37" spans="1:4" x14ac:dyDescent="0.25">
      <c r="A37" s="28">
        <v>13</v>
      </c>
      <c r="B37" s="28" t="s">
        <v>83</v>
      </c>
      <c r="C37" s="1" t="s">
        <v>84</v>
      </c>
      <c r="D37" s="20">
        <f>SUM(D35:D36)</f>
        <v>7192</v>
      </c>
    </row>
    <row r="38" spans="1:4" x14ac:dyDescent="0.25">
      <c r="A38" s="28">
        <v>14</v>
      </c>
      <c r="B38" s="28"/>
      <c r="C38" s="1" t="s">
        <v>85</v>
      </c>
      <c r="D38" s="20">
        <v>5528</v>
      </c>
    </row>
    <row r="39" spans="1:4" x14ac:dyDescent="0.25">
      <c r="A39" s="28">
        <v>15</v>
      </c>
      <c r="B39" s="28"/>
      <c r="C39" s="1" t="s">
        <v>86</v>
      </c>
      <c r="D39" s="20">
        <v>3530</v>
      </c>
    </row>
    <row r="40" spans="1:4" x14ac:dyDescent="0.25">
      <c r="A40" s="28">
        <v>16</v>
      </c>
      <c r="B40" s="28"/>
      <c r="C40" s="1" t="s">
        <v>87</v>
      </c>
      <c r="D40" s="20">
        <v>1505</v>
      </c>
    </row>
    <row r="41" spans="1:4" x14ac:dyDescent="0.25">
      <c r="A41" s="28">
        <v>17</v>
      </c>
      <c r="B41" s="28" t="s">
        <v>88</v>
      </c>
      <c r="C41" s="1" t="s">
        <v>89</v>
      </c>
      <c r="D41" s="20">
        <f>SUM(D38:D40)</f>
        <v>10563</v>
      </c>
    </row>
    <row r="42" spans="1:4" x14ac:dyDescent="0.25">
      <c r="A42" s="28">
        <v>18</v>
      </c>
      <c r="B42" s="28" t="s">
        <v>90</v>
      </c>
      <c r="C42" s="1" t="s">
        <v>91</v>
      </c>
      <c r="D42" s="20">
        <v>4906</v>
      </c>
    </row>
    <row r="43" spans="1:4" x14ac:dyDescent="0.25">
      <c r="A43" s="28">
        <v>19</v>
      </c>
      <c r="B43" s="28" t="s">
        <v>92</v>
      </c>
      <c r="C43" s="1" t="s">
        <v>93</v>
      </c>
      <c r="D43" s="20">
        <v>6804</v>
      </c>
    </row>
    <row r="44" spans="1:4" x14ac:dyDescent="0.25">
      <c r="A44" s="28">
        <v>20</v>
      </c>
      <c r="B44" s="28" t="s">
        <v>2</v>
      </c>
      <c r="C44" s="1" t="s">
        <v>94</v>
      </c>
      <c r="D44" s="20">
        <f>D28+D34+D29-D37-D41-D42-D43</f>
        <v>1558</v>
      </c>
    </row>
    <row r="45" spans="1:4" x14ac:dyDescent="0.25">
      <c r="A45" s="28">
        <v>21</v>
      </c>
      <c r="B45" s="28"/>
      <c r="C45" s="1" t="s">
        <v>95</v>
      </c>
      <c r="D45" s="20">
        <v>3</v>
      </c>
    </row>
    <row r="46" spans="1:4" x14ac:dyDescent="0.25">
      <c r="A46" s="28">
        <v>22</v>
      </c>
      <c r="B46" s="28" t="s">
        <v>96</v>
      </c>
      <c r="C46" s="1" t="s">
        <v>97</v>
      </c>
      <c r="D46" s="20">
        <v>3</v>
      </c>
    </row>
    <row r="47" spans="1:4" x14ac:dyDescent="0.25">
      <c r="A47" s="28">
        <v>23</v>
      </c>
      <c r="B47" s="28" t="s">
        <v>98</v>
      </c>
      <c r="C47" s="1" t="s">
        <v>99</v>
      </c>
      <c r="D47" s="20">
        <v>0</v>
      </c>
    </row>
    <row r="48" spans="1:4" x14ac:dyDescent="0.25">
      <c r="A48" s="28">
        <v>24</v>
      </c>
      <c r="B48" s="28" t="s">
        <v>3</v>
      </c>
      <c r="C48" s="1" t="s">
        <v>100</v>
      </c>
      <c r="D48" s="20">
        <v>3</v>
      </c>
    </row>
    <row r="49" spans="1:4" x14ac:dyDescent="0.25">
      <c r="A49" s="28">
        <v>25</v>
      </c>
      <c r="B49" s="28" t="s">
        <v>4</v>
      </c>
      <c r="C49" s="1" t="s">
        <v>101</v>
      </c>
      <c r="D49" s="20">
        <f>D48+D44</f>
        <v>1561</v>
      </c>
    </row>
  </sheetData>
  <mergeCells count="8">
    <mergeCell ref="A20:D20"/>
    <mergeCell ref="A21:D21"/>
    <mergeCell ref="A1:D1"/>
    <mergeCell ref="A2:D2"/>
    <mergeCell ref="A3:D3"/>
    <mergeCell ref="A5:D5"/>
    <mergeCell ref="A18:D18"/>
    <mergeCell ref="A19:D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"/>
  <sheetViews>
    <sheetView tabSelected="1" zoomScaleNormal="100" workbookViewId="0">
      <selection activeCell="H21" sqref="H21"/>
    </sheetView>
  </sheetViews>
  <sheetFormatPr defaultColWidth="10" defaultRowHeight="18" customHeight="1" x14ac:dyDescent="0.25"/>
  <cols>
    <col min="1" max="1" width="6" customWidth="1"/>
    <col min="2" max="2" width="5.42578125" customWidth="1"/>
    <col min="3" max="3" width="5.140625" customWidth="1"/>
    <col min="4" max="4" width="5" customWidth="1"/>
    <col min="5" max="5" width="12" style="116" customWidth="1"/>
    <col min="6" max="7" width="10" customWidth="1"/>
    <col min="8" max="8" width="11" customWidth="1"/>
    <col min="9" max="9" width="9.5703125" hidden="1" customWidth="1"/>
    <col min="10" max="11" width="10" hidden="1" customWidth="1"/>
  </cols>
  <sheetData>
    <row r="2" spans="1:11" ht="18" customHeight="1" x14ac:dyDescent="0.25">
      <c r="A2" s="149" t="s">
        <v>294</v>
      </c>
      <c r="B2" s="149"/>
      <c r="C2" s="149"/>
      <c r="D2" s="149"/>
      <c r="E2" s="159"/>
      <c r="F2" s="159"/>
      <c r="G2" s="159"/>
      <c r="H2" s="159"/>
      <c r="I2" s="159"/>
      <c r="J2" s="45"/>
    </row>
    <row r="3" spans="1:11" ht="18" customHeight="1" x14ac:dyDescent="0.25">
      <c r="A3" s="149" t="s">
        <v>259</v>
      </c>
      <c r="B3" s="149"/>
      <c r="C3" s="149"/>
      <c r="D3" s="149"/>
      <c r="E3" s="159"/>
      <c r="F3" s="159"/>
      <c r="G3" s="159"/>
      <c r="H3" s="159"/>
      <c r="I3" s="159"/>
      <c r="J3" s="45"/>
    </row>
    <row r="4" spans="1:11" ht="18" customHeight="1" x14ac:dyDescent="0.25">
      <c r="A4" s="149" t="s">
        <v>237</v>
      </c>
      <c r="B4" s="149"/>
      <c r="C4" s="149"/>
      <c r="D4" s="149"/>
      <c r="E4" s="159"/>
      <c r="F4" s="159"/>
      <c r="G4" s="159"/>
      <c r="H4" s="159"/>
      <c r="I4" s="159"/>
      <c r="J4" s="45"/>
      <c r="K4" s="45"/>
    </row>
    <row r="6" spans="1:11" ht="18" customHeight="1" x14ac:dyDescent="0.25">
      <c r="A6" s="160" t="s">
        <v>284</v>
      </c>
      <c r="B6" s="160"/>
      <c r="C6" s="160"/>
      <c r="D6" s="160"/>
      <c r="E6" s="160"/>
      <c r="F6" s="160"/>
      <c r="G6" s="160"/>
      <c r="H6" s="160"/>
    </row>
    <row r="7" spans="1:11" ht="18" customHeight="1" x14ac:dyDescent="0.25">
      <c r="A7" s="160" t="s">
        <v>236</v>
      </c>
      <c r="B7" s="160"/>
      <c r="C7" s="160"/>
      <c r="D7" s="160"/>
      <c r="E7" s="160"/>
      <c r="F7" s="160"/>
      <c r="G7" s="160"/>
      <c r="H7" s="160"/>
    </row>
    <row r="8" spans="1:11" ht="18" customHeight="1" x14ac:dyDescent="0.25">
      <c r="A8" s="13"/>
      <c r="B8" s="13"/>
      <c r="C8" s="13"/>
      <c r="D8" s="13"/>
      <c r="E8" s="21"/>
      <c r="F8" s="13"/>
      <c r="G8" s="13"/>
      <c r="H8" s="13"/>
      <c r="J8" s="164"/>
      <c r="K8" s="142"/>
    </row>
    <row r="9" spans="1:11" ht="18" customHeight="1" x14ac:dyDescent="0.25">
      <c r="A9" s="14"/>
      <c r="B9" s="14"/>
      <c r="C9" s="14"/>
      <c r="D9" s="14"/>
      <c r="E9" s="5"/>
      <c r="F9" s="14"/>
      <c r="G9" s="14"/>
      <c r="H9" s="14"/>
      <c r="K9" s="9"/>
    </row>
    <row r="10" spans="1:11" ht="18" customHeight="1" x14ac:dyDescent="0.25">
      <c r="A10" s="14"/>
      <c r="B10" s="14"/>
      <c r="C10" s="14"/>
      <c r="D10" s="14"/>
      <c r="E10" s="5"/>
      <c r="F10" s="14"/>
      <c r="G10" s="14"/>
      <c r="H10" s="15" t="s">
        <v>23</v>
      </c>
      <c r="K10" s="9"/>
    </row>
    <row r="11" spans="1:11" ht="45.75" customHeight="1" x14ac:dyDescent="0.25">
      <c r="A11" s="31" t="s">
        <v>0</v>
      </c>
      <c r="B11" s="31" t="s">
        <v>17</v>
      </c>
      <c r="C11" s="31" t="s">
        <v>39</v>
      </c>
      <c r="D11" s="31" t="s">
        <v>43</v>
      </c>
      <c r="E11" s="11" t="s">
        <v>1</v>
      </c>
      <c r="F11" s="22" t="s">
        <v>238</v>
      </c>
      <c r="G11" s="22" t="s">
        <v>239</v>
      </c>
      <c r="H11" s="117" t="s">
        <v>240</v>
      </c>
    </row>
    <row r="12" spans="1:11" ht="18" customHeight="1" x14ac:dyDescent="0.25">
      <c r="A12" s="115" t="s">
        <v>2</v>
      </c>
      <c r="B12" s="115" t="s">
        <v>3</v>
      </c>
      <c r="C12" s="115" t="s">
        <v>4</v>
      </c>
      <c r="D12" s="115" t="s">
        <v>5</v>
      </c>
      <c r="E12" s="115" t="s">
        <v>6</v>
      </c>
      <c r="F12" s="7" t="s">
        <v>7</v>
      </c>
      <c r="G12" s="7" t="s">
        <v>8</v>
      </c>
      <c r="H12" s="7" t="s">
        <v>9</v>
      </c>
    </row>
    <row r="13" spans="1:11" ht="21" customHeight="1" x14ac:dyDescent="0.25">
      <c r="A13" s="7">
        <v>5</v>
      </c>
      <c r="B13" s="7"/>
      <c r="C13" s="7"/>
      <c r="D13" s="7"/>
      <c r="E13" s="99" t="s">
        <v>21</v>
      </c>
      <c r="F13" s="119"/>
      <c r="G13" s="119"/>
      <c r="H13" s="119"/>
    </row>
    <row r="14" spans="1:11" ht="31.5" customHeight="1" x14ac:dyDescent="0.25">
      <c r="A14" s="7"/>
      <c r="B14" s="7">
        <v>1</v>
      </c>
      <c r="C14" s="7"/>
      <c r="D14" s="7"/>
      <c r="E14" s="100" t="s">
        <v>22</v>
      </c>
      <c r="F14" s="26">
        <v>2800</v>
      </c>
      <c r="G14" s="26">
        <v>30136</v>
      </c>
      <c r="H14" s="26">
        <v>30136</v>
      </c>
    </row>
    <row r="15" spans="1:11" ht="28.5" customHeight="1" x14ac:dyDescent="0.25">
      <c r="A15" s="7"/>
      <c r="B15" s="7"/>
      <c r="C15" s="7">
        <v>1</v>
      </c>
      <c r="D15" s="7"/>
      <c r="E15" s="99" t="s">
        <v>34</v>
      </c>
      <c r="F15" s="26">
        <v>2800</v>
      </c>
      <c r="G15" s="26">
        <v>4979</v>
      </c>
      <c r="H15" s="26">
        <v>4979</v>
      </c>
    </row>
    <row r="16" spans="1:11" ht="18" customHeight="1" x14ac:dyDescent="0.25">
      <c r="A16" s="7"/>
      <c r="B16" s="7"/>
      <c r="C16" s="7"/>
      <c r="D16" s="7"/>
      <c r="E16" s="99"/>
      <c r="F16" s="26"/>
      <c r="G16" s="26"/>
      <c r="H16" s="26"/>
    </row>
    <row r="17" spans="1:8" ht="27" customHeight="1" x14ac:dyDescent="0.25">
      <c r="A17" s="7"/>
      <c r="B17" s="7"/>
      <c r="C17" s="7">
        <v>2</v>
      </c>
      <c r="D17" s="7"/>
      <c r="E17" s="99" t="s">
        <v>35</v>
      </c>
      <c r="F17" s="26">
        <v>0</v>
      </c>
      <c r="G17" s="26">
        <v>25156</v>
      </c>
      <c r="H17" s="26">
        <v>25156</v>
      </c>
    </row>
    <row r="18" spans="1:8" ht="18" customHeight="1" x14ac:dyDescent="0.25">
      <c r="A18" s="7"/>
      <c r="B18" s="7"/>
      <c r="C18" s="7"/>
      <c r="D18" s="7"/>
      <c r="E18" s="99"/>
      <c r="F18" s="26"/>
      <c r="G18" s="26"/>
      <c r="H18" s="26"/>
    </row>
    <row r="19" spans="1:8" ht="54" customHeight="1" x14ac:dyDescent="0.25">
      <c r="A19" s="7"/>
      <c r="B19" s="7"/>
      <c r="C19" s="7"/>
      <c r="D19" s="7"/>
      <c r="E19" s="6" t="s">
        <v>36</v>
      </c>
      <c r="F19" s="26">
        <v>2800</v>
      </c>
      <c r="G19" s="26">
        <v>30136</v>
      </c>
      <c r="H19" s="26">
        <v>30136</v>
      </c>
    </row>
  </sheetData>
  <mergeCells count="6">
    <mergeCell ref="J8:K8"/>
    <mergeCell ref="A2:I2"/>
    <mergeCell ref="A3:I3"/>
    <mergeCell ref="A4:I4"/>
    <mergeCell ref="A6:H6"/>
    <mergeCell ref="A7:H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48"/>
  <sheetViews>
    <sheetView topLeftCell="A19" zoomScaleNormal="100" workbookViewId="0">
      <selection activeCell="E55" sqref="E55"/>
    </sheetView>
  </sheetViews>
  <sheetFormatPr defaultRowHeight="15.75" customHeight="1" x14ac:dyDescent="0.25"/>
  <cols>
    <col min="1" max="1" width="8.7109375" customWidth="1"/>
    <col min="2" max="2" width="9.28515625" customWidth="1"/>
    <col min="3" max="3" width="39.7109375" customWidth="1"/>
    <col min="4" max="4" width="12.140625" customWidth="1"/>
    <col min="5" max="5" width="10.5703125" customWidth="1"/>
    <col min="6" max="6" width="9.140625" hidden="1" customWidth="1"/>
  </cols>
  <sheetData>
    <row r="2" spans="1:8" ht="15.75" customHeight="1" x14ac:dyDescent="0.25">
      <c r="A2" s="149" t="s">
        <v>295</v>
      </c>
      <c r="B2" s="159"/>
      <c r="C2" s="159"/>
      <c r="D2" s="159"/>
      <c r="E2" s="159"/>
    </row>
    <row r="3" spans="1:8" ht="15.75" customHeight="1" x14ac:dyDescent="0.25">
      <c r="A3" s="149" t="s">
        <v>233</v>
      </c>
      <c r="B3" s="159"/>
      <c r="C3" s="159"/>
      <c r="D3" s="159"/>
      <c r="E3" s="159"/>
    </row>
    <row r="4" spans="1:8" ht="15.75" customHeight="1" x14ac:dyDescent="0.25">
      <c r="A4" s="149" t="s">
        <v>234</v>
      </c>
      <c r="B4" s="159"/>
      <c r="C4" s="159"/>
      <c r="D4" s="159"/>
      <c r="E4" s="159"/>
    </row>
    <row r="6" spans="1:8" ht="15.75" customHeight="1" x14ac:dyDescent="0.25">
      <c r="B6" s="165" t="s">
        <v>296</v>
      </c>
      <c r="C6" s="149"/>
      <c r="D6" s="149"/>
      <c r="E6" s="149"/>
    </row>
    <row r="7" spans="1:8" ht="15.75" customHeight="1" x14ac:dyDescent="0.25">
      <c r="A7" s="140" t="s">
        <v>166</v>
      </c>
      <c r="B7" s="140"/>
      <c r="C7" s="140"/>
      <c r="D7" s="140"/>
      <c r="E7" s="140"/>
    </row>
    <row r="8" spans="1:8" ht="15.75" customHeight="1" x14ac:dyDescent="0.25">
      <c r="A8" s="112"/>
      <c r="B8" s="112"/>
      <c r="C8" s="112"/>
      <c r="D8" s="112"/>
      <c r="E8" s="112"/>
    </row>
    <row r="9" spans="1:8" ht="15.75" customHeight="1" x14ac:dyDescent="0.25">
      <c r="A9" s="23"/>
      <c r="B9" s="23"/>
      <c r="C9" s="46" t="s">
        <v>235</v>
      </c>
      <c r="D9" s="23" t="s">
        <v>64</v>
      </c>
      <c r="E9" s="168"/>
      <c r="F9" s="140"/>
      <c r="G9" s="140"/>
      <c r="H9" s="140"/>
    </row>
    <row r="10" spans="1:8" ht="15.75" customHeight="1" x14ac:dyDescent="0.25">
      <c r="A10" s="166" t="s">
        <v>0</v>
      </c>
      <c r="B10" s="166" t="s">
        <v>226</v>
      </c>
      <c r="C10" s="166" t="s">
        <v>1</v>
      </c>
      <c r="D10" s="101" t="s">
        <v>165</v>
      </c>
      <c r="E10" s="107" t="s">
        <v>102</v>
      </c>
    </row>
    <row r="11" spans="1:8" ht="15.75" customHeight="1" x14ac:dyDescent="0.25">
      <c r="A11" s="167"/>
      <c r="B11" s="167"/>
      <c r="C11" s="169"/>
      <c r="D11" s="170" t="s">
        <v>103</v>
      </c>
      <c r="E11" s="170"/>
    </row>
    <row r="12" spans="1:8" ht="15.75" customHeight="1" x14ac:dyDescent="0.25">
      <c r="A12" s="102" t="s">
        <v>2</v>
      </c>
      <c r="B12" s="102" t="s">
        <v>3</v>
      </c>
      <c r="C12" s="101" t="s">
        <v>4</v>
      </c>
      <c r="D12" s="101" t="s">
        <v>5</v>
      </c>
      <c r="E12" s="101" t="s">
        <v>6</v>
      </c>
    </row>
    <row r="13" spans="1:8" ht="15.75" customHeight="1" x14ac:dyDescent="0.25">
      <c r="A13" s="103">
        <v>1</v>
      </c>
      <c r="B13" s="104" t="s">
        <v>104</v>
      </c>
      <c r="C13" s="104" t="s">
        <v>105</v>
      </c>
      <c r="D13" s="105">
        <v>3</v>
      </c>
      <c r="E13" s="105">
        <v>1</v>
      </c>
    </row>
    <row r="14" spans="1:8" ht="15.75" customHeight="1" x14ac:dyDescent="0.25">
      <c r="A14" s="103">
        <v>2</v>
      </c>
      <c r="B14" s="104"/>
      <c r="C14" s="104" t="s">
        <v>106</v>
      </c>
      <c r="D14" s="105">
        <v>67098</v>
      </c>
      <c r="E14" s="105">
        <v>66810</v>
      </c>
    </row>
    <row r="15" spans="1:8" ht="15.75" customHeight="1" x14ac:dyDescent="0.25">
      <c r="A15" s="103">
        <v>3</v>
      </c>
      <c r="B15" s="104"/>
      <c r="C15" s="104" t="s">
        <v>229</v>
      </c>
      <c r="D15" s="105">
        <v>20435</v>
      </c>
      <c r="E15" s="105">
        <v>21108</v>
      </c>
      <c r="H15" s="132"/>
    </row>
    <row r="16" spans="1:8" ht="15.75" customHeight="1" x14ac:dyDescent="0.25">
      <c r="A16" s="103">
        <v>4</v>
      </c>
      <c r="B16" s="104"/>
      <c r="C16" s="104" t="s">
        <v>230</v>
      </c>
      <c r="D16" s="105">
        <v>38858</v>
      </c>
      <c r="E16" s="105">
        <v>37946</v>
      </c>
    </row>
    <row r="17" spans="1:8" ht="15.75" customHeight="1" x14ac:dyDescent="0.25">
      <c r="A17" s="103">
        <v>5</v>
      </c>
      <c r="B17" s="104"/>
      <c r="C17" s="104" t="s">
        <v>231</v>
      </c>
      <c r="D17" s="105">
        <v>7805</v>
      </c>
      <c r="E17" s="105">
        <v>7756</v>
      </c>
      <c r="H17" s="132"/>
    </row>
    <row r="18" spans="1:8" ht="15.75" customHeight="1" x14ac:dyDescent="0.25">
      <c r="A18" s="103">
        <v>6</v>
      </c>
      <c r="B18" s="104"/>
      <c r="C18" s="104" t="s">
        <v>107</v>
      </c>
      <c r="D18" s="105">
        <v>366</v>
      </c>
      <c r="E18" s="105">
        <v>254</v>
      </c>
    </row>
    <row r="19" spans="1:8" ht="15.75" customHeight="1" x14ac:dyDescent="0.25">
      <c r="A19" s="103">
        <v>7</v>
      </c>
      <c r="B19" s="104"/>
      <c r="C19" s="104" t="s">
        <v>229</v>
      </c>
      <c r="D19" s="105">
        <v>0</v>
      </c>
      <c r="E19" s="105">
        <v>0</v>
      </c>
      <c r="H19" s="132"/>
    </row>
    <row r="20" spans="1:8" ht="15.75" customHeight="1" x14ac:dyDescent="0.25">
      <c r="A20" s="103">
        <v>8</v>
      </c>
      <c r="B20" s="104"/>
      <c r="C20" s="104" t="s">
        <v>230</v>
      </c>
      <c r="D20" s="105">
        <v>0</v>
      </c>
      <c r="E20" s="105">
        <v>0</v>
      </c>
    </row>
    <row r="21" spans="1:8" ht="15.75" customHeight="1" x14ac:dyDescent="0.25">
      <c r="A21" s="103">
        <v>9</v>
      </c>
      <c r="B21" s="104"/>
      <c r="C21" s="104" t="s">
        <v>231</v>
      </c>
      <c r="D21" s="105">
        <v>366</v>
      </c>
      <c r="E21" s="105">
        <v>254</v>
      </c>
    </row>
    <row r="22" spans="1:8" ht="15.75" customHeight="1" x14ac:dyDescent="0.25">
      <c r="A22" s="103">
        <v>10</v>
      </c>
      <c r="B22" s="104"/>
      <c r="C22" s="104" t="s">
        <v>108</v>
      </c>
      <c r="D22" s="133">
        <v>0</v>
      </c>
      <c r="E22" s="105">
        <v>3314</v>
      </c>
    </row>
    <row r="23" spans="1:8" ht="15.75" customHeight="1" x14ac:dyDescent="0.25">
      <c r="A23" s="103">
        <v>11</v>
      </c>
      <c r="B23" s="104" t="s">
        <v>109</v>
      </c>
      <c r="C23" s="104" t="s">
        <v>110</v>
      </c>
      <c r="D23" s="105">
        <v>67464</v>
      </c>
      <c r="E23" s="105">
        <f>SUM(E14+E18+E22)</f>
        <v>70378</v>
      </c>
    </row>
    <row r="24" spans="1:8" ht="15.75" customHeight="1" x14ac:dyDescent="0.25">
      <c r="A24" s="103">
        <v>12</v>
      </c>
      <c r="B24" s="104"/>
      <c r="C24" s="104" t="s">
        <v>111</v>
      </c>
      <c r="D24" s="105">
        <v>480</v>
      </c>
      <c r="E24" s="105">
        <v>480</v>
      </c>
    </row>
    <row r="25" spans="1:8" ht="15.75" customHeight="1" x14ac:dyDescent="0.25">
      <c r="A25" s="103">
        <v>13</v>
      </c>
      <c r="B25" s="104" t="s">
        <v>112</v>
      </c>
      <c r="C25" s="104" t="s">
        <v>113</v>
      </c>
      <c r="D25" s="105">
        <f>SUM(D24:D24)</f>
        <v>480</v>
      </c>
      <c r="E25" s="105">
        <v>480</v>
      </c>
    </row>
    <row r="26" spans="1:8" ht="15.75" customHeight="1" x14ac:dyDescent="0.25">
      <c r="A26" s="103">
        <v>14</v>
      </c>
      <c r="B26" s="104" t="s">
        <v>114</v>
      </c>
      <c r="C26" s="104" t="s">
        <v>232</v>
      </c>
      <c r="D26" s="106">
        <v>125567</v>
      </c>
      <c r="E26" s="106">
        <v>122542</v>
      </c>
    </row>
    <row r="27" spans="1:8" ht="15.75" customHeight="1" x14ac:dyDescent="0.25">
      <c r="A27" s="107">
        <v>15</v>
      </c>
      <c r="B27" s="108" t="s">
        <v>2</v>
      </c>
      <c r="C27" s="108" t="s">
        <v>115</v>
      </c>
      <c r="D27" s="109">
        <f>SUM(D13+D23+D25+D26)</f>
        <v>193514</v>
      </c>
      <c r="E27" s="109">
        <f>SUM(E13+E23+E25+E26)</f>
        <v>193401</v>
      </c>
    </row>
    <row r="28" spans="1:8" ht="15.75" customHeight="1" x14ac:dyDescent="0.25">
      <c r="A28" s="103">
        <v>16</v>
      </c>
      <c r="B28" s="104" t="s">
        <v>116</v>
      </c>
      <c r="C28" s="104" t="s">
        <v>117</v>
      </c>
      <c r="D28" s="105">
        <v>0</v>
      </c>
      <c r="E28" s="105">
        <v>0</v>
      </c>
    </row>
    <row r="29" spans="1:8" ht="15.75" customHeight="1" x14ac:dyDescent="0.25">
      <c r="A29" s="103">
        <v>17</v>
      </c>
      <c r="B29" s="104" t="s">
        <v>3</v>
      </c>
      <c r="C29" s="104" t="s">
        <v>118</v>
      </c>
      <c r="D29" s="105">
        <v>0</v>
      </c>
      <c r="E29" s="105">
        <v>0</v>
      </c>
    </row>
    <row r="30" spans="1:8" ht="15.75" customHeight="1" x14ac:dyDescent="0.25">
      <c r="A30" s="103">
        <v>18</v>
      </c>
      <c r="B30" s="104" t="s">
        <v>119</v>
      </c>
      <c r="C30" s="104" t="s">
        <v>120</v>
      </c>
      <c r="D30" s="105">
        <v>35</v>
      </c>
      <c r="E30" s="105">
        <v>50</v>
      </c>
    </row>
    <row r="31" spans="1:8" ht="15.75" customHeight="1" x14ac:dyDescent="0.25">
      <c r="A31" s="103">
        <v>19</v>
      </c>
      <c r="B31" s="104" t="s">
        <v>121</v>
      </c>
      <c r="C31" s="104" t="s">
        <v>122</v>
      </c>
      <c r="D31" s="105">
        <v>27870</v>
      </c>
      <c r="E31" s="105">
        <v>30035</v>
      </c>
    </row>
    <row r="32" spans="1:8" ht="15.75" customHeight="1" x14ac:dyDescent="0.25">
      <c r="A32" s="103">
        <v>20</v>
      </c>
      <c r="B32" s="104" t="s">
        <v>123</v>
      </c>
      <c r="C32" s="104" t="s">
        <v>124</v>
      </c>
      <c r="D32" s="105">
        <v>0</v>
      </c>
      <c r="E32" s="105">
        <v>0</v>
      </c>
    </row>
    <row r="33" spans="1:5" ht="15.75" customHeight="1" x14ac:dyDescent="0.25">
      <c r="A33" s="103">
        <v>21</v>
      </c>
      <c r="B33" s="104" t="s">
        <v>4</v>
      </c>
      <c r="C33" s="104" t="s">
        <v>125</v>
      </c>
      <c r="D33" s="105">
        <v>27905</v>
      </c>
      <c r="E33" s="105">
        <f>SUM(E30:E32)</f>
        <v>30085</v>
      </c>
    </row>
    <row r="34" spans="1:5" ht="15.75" customHeight="1" x14ac:dyDescent="0.25">
      <c r="A34" s="103">
        <v>22</v>
      </c>
      <c r="B34" s="104" t="s">
        <v>126</v>
      </c>
      <c r="C34" s="104" t="s">
        <v>127</v>
      </c>
      <c r="D34" s="105">
        <v>624</v>
      </c>
      <c r="E34" s="105">
        <v>154</v>
      </c>
    </row>
    <row r="35" spans="1:5" ht="15.75" customHeight="1" x14ac:dyDescent="0.25">
      <c r="A35" s="103">
        <v>23</v>
      </c>
      <c r="B35" s="104" t="s">
        <v>5</v>
      </c>
      <c r="C35" s="104" t="s">
        <v>128</v>
      </c>
      <c r="D35" s="105">
        <v>644</v>
      </c>
      <c r="E35" s="105">
        <v>204</v>
      </c>
    </row>
    <row r="36" spans="1:5" ht="15.75" customHeight="1" x14ac:dyDescent="0.25">
      <c r="A36" s="107">
        <v>24</v>
      </c>
      <c r="B36" s="108" t="s">
        <v>7</v>
      </c>
      <c r="C36" s="108" t="s">
        <v>129</v>
      </c>
      <c r="D36" s="110">
        <v>0</v>
      </c>
      <c r="E36" s="110">
        <v>0</v>
      </c>
    </row>
    <row r="37" spans="1:5" ht="15.75" customHeight="1" x14ac:dyDescent="0.25">
      <c r="A37" s="107">
        <v>25</v>
      </c>
      <c r="B37" s="111"/>
      <c r="C37" s="111" t="s">
        <v>130</v>
      </c>
      <c r="D37" s="110">
        <f>SUM(D27+D33+D35)</f>
        <v>222063</v>
      </c>
      <c r="E37" s="110">
        <f>SUM(E27+E33+E35)</f>
        <v>223690</v>
      </c>
    </row>
    <row r="38" spans="1:5" ht="15.75" customHeight="1" x14ac:dyDescent="0.25">
      <c r="A38" s="101">
        <v>26</v>
      </c>
      <c r="B38" s="101" t="s">
        <v>131</v>
      </c>
      <c r="C38" s="108" t="s">
        <v>132</v>
      </c>
      <c r="D38" s="110">
        <v>121820</v>
      </c>
      <c r="E38" s="110">
        <v>121820</v>
      </c>
    </row>
    <row r="39" spans="1:5" ht="15.75" customHeight="1" x14ac:dyDescent="0.25">
      <c r="A39" s="101">
        <v>27</v>
      </c>
      <c r="B39" s="101" t="s">
        <v>133</v>
      </c>
      <c r="C39" s="108" t="s">
        <v>134</v>
      </c>
      <c r="D39" s="110">
        <v>8548</v>
      </c>
      <c r="E39" s="110">
        <v>8548</v>
      </c>
    </row>
    <row r="40" spans="1:5" ht="15.75" customHeight="1" x14ac:dyDescent="0.25">
      <c r="A40" s="101">
        <v>28</v>
      </c>
      <c r="B40" s="101" t="s">
        <v>135</v>
      </c>
      <c r="C40" s="108" t="s">
        <v>136</v>
      </c>
      <c r="D40" s="110">
        <v>-40943</v>
      </c>
      <c r="E40" s="110">
        <v>91057</v>
      </c>
    </row>
    <row r="41" spans="1:5" ht="15.75" customHeight="1" x14ac:dyDescent="0.25">
      <c r="A41" s="101">
        <v>29</v>
      </c>
      <c r="B41" s="101" t="s">
        <v>137</v>
      </c>
      <c r="C41" s="108" t="s">
        <v>138</v>
      </c>
      <c r="D41" s="110">
        <v>132000</v>
      </c>
      <c r="E41" s="110">
        <v>1561</v>
      </c>
    </row>
    <row r="42" spans="1:5" ht="15.75" customHeight="1" x14ac:dyDescent="0.25">
      <c r="A42" s="101">
        <v>30</v>
      </c>
      <c r="B42" s="101" t="s">
        <v>8</v>
      </c>
      <c r="C42" s="108" t="s">
        <v>139</v>
      </c>
      <c r="D42" s="110">
        <f>SUM(D38:D41)</f>
        <v>221425</v>
      </c>
      <c r="E42" s="110">
        <f>SUM(E38:E41)</f>
        <v>222986</v>
      </c>
    </row>
    <row r="43" spans="1:5" ht="15.75" customHeight="1" x14ac:dyDescent="0.25">
      <c r="A43" s="101">
        <v>31</v>
      </c>
      <c r="B43" s="101" t="s">
        <v>140</v>
      </c>
      <c r="C43" s="108" t="s">
        <v>141</v>
      </c>
      <c r="D43" s="110">
        <v>0</v>
      </c>
      <c r="E43" s="110">
        <v>0</v>
      </c>
    </row>
    <row r="44" spans="1:5" ht="15.75" customHeight="1" x14ac:dyDescent="0.25">
      <c r="A44" s="101">
        <v>32</v>
      </c>
      <c r="B44" s="101" t="s">
        <v>142</v>
      </c>
      <c r="C44" s="108" t="s">
        <v>143</v>
      </c>
      <c r="D44" s="110">
        <v>638</v>
      </c>
      <c r="E44" s="110">
        <v>704</v>
      </c>
    </row>
    <row r="45" spans="1:5" ht="15.75" customHeight="1" x14ac:dyDescent="0.25">
      <c r="A45" s="101">
        <v>33</v>
      </c>
      <c r="B45" s="101" t="s">
        <v>142</v>
      </c>
      <c r="C45" s="108" t="s">
        <v>144</v>
      </c>
      <c r="D45" s="110">
        <v>0</v>
      </c>
      <c r="E45" s="110">
        <v>0</v>
      </c>
    </row>
    <row r="46" spans="1:5" ht="15.75" customHeight="1" x14ac:dyDescent="0.25">
      <c r="A46" s="101">
        <v>34</v>
      </c>
      <c r="B46" s="101" t="s">
        <v>9</v>
      </c>
      <c r="C46" s="108" t="s">
        <v>145</v>
      </c>
      <c r="D46" s="110">
        <f>SUM(D43:D45)</f>
        <v>638</v>
      </c>
      <c r="E46" s="110">
        <v>704</v>
      </c>
    </row>
    <row r="47" spans="1:5" ht="15.75" customHeight="1" x14ac:dyDescent="0.25">
      <c r="A47" s="101">
        <v>35</v>
      </c>
      <c r="B47" s="101" t="s">
        <v>37</v>
      </c>
      <c r="C47" s="108" t="s">
        <v>146</v>
      </c>
      <c r="D47" s="110">
        <v>0</v>
      </c>
      <c r="E47" s="110">
        <v>0</v>
      </c>
    </row>
    <row r="48" spans="1:5" ht="15.75" customHeight="1" x14ac:dyDescent="0.25">
      <c r="A48" s="101">
        <v>36</v>
      </c>
      <c r="B48" s="101"/>
      <c r="C48" s="111" t="s">
        <v>147</v>
      </c>
      <c r="D48" s="110">
        <f>SUM(D42+D46+D47)</f>
        <v>222063</v>
      </c>
      <c r="E48" s="110">
        <f>SUM(E42+E46+E47)</f>
        <v>223690</v>
      </c>
    </row>
  </sheetData>
  <mergeCells count="10">
    <mergeCell ref="A2:E2"/>
    <mergeCell ref="A3:E3"/>
    <mergeCell ref="A4:E4"/>
    <mergeCell ref="B6:E6"/>
    <mergeCell ref="A10:A11"/>
    <mergeCell ref="E9:H9"/>
    <mergeCell ref="B10:B11"/>
    <mergeCell ref="C10:C11"/>
    <mergeCell ref="D11:E1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1.sz.mell.)</vt:lpstr>
      <vt:lpstr>2.sz.mell  </vt:lpstr>
      <vt:lpstr>3.sz.mell</vt:lpstr>
      <vt:lpstr>4  .sz.mell</vt:lpstr>
      <vt:lpstr>5.a.b sz. melléklet </vt:lpstr>
      <vt:lpstr>6.a. b.sz. mell.</vt:lpstr>
      <vt:lpstr>7 .sz.mell </vt:lpstr>
      <vt:lpstr>8. sz. mell.</vt:lpstr>
      <vt:lpstr>'8. sz. mell.'!Nyomtatási_terület</vt:lpstr>
    </vt:vector>
  </TitlesOfParts>
  <Company>Önkormányzat Monostorapáti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Molnárné Szabó Marika</cp:lastModifiedBy>
  <cp:lastPrinted>2019-05-06T10:25:43Z</cp:lastPrinted>
  <dcterms:created xsi:type="dcterms:W3CDTF">2010-08-03T07:48:48Z</dcterms:created>
  <dcterms:modified xsi:type="dcterms:W3CDTF">2019-05-07T09:28:52Z</dcterms:modified>
</cp:coreProperties>
</file>